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Práce\2025\15 LC Kádov_Lesy ČZU\DPS\F_1 Tabulky prací výkazu výměr\"/>
    </mc:Choice>
  </mc:AlternateContent>
  <xr:revisionPtr revIDLastSave="0" documentId="13_ncr:1_{8B6125EE-33BF-41ED-B511-3D8B2D6C8FBA}" xr6:coauthVersionLast="47" xr6:coauthVersionMax="47" xr10:uidLastSave="{00000000-0000-0000-0000-000000000000}"/>
  <bookViews>
    <workbookView xWindow="-96" yWindow="-96" windowWidth="23232" windowHeight="12432" tabRatio="500" xr2:uid="{00000000-000D-0000-FFFF-FFFF00000000}"/>
  </bookViews>
  <sheets>
    <sheet name="vozovka" sheetId="1" r:id="rId1"/>
    <sheet name="zemní práce" sheetId="2" r:id="rId2"/>
    <sheet name="svodnice vody" sheetId="3" r:id="rId3"/>
    <sheet name="výhybna" sheetId="4" r:id="rId4"/>
    <sheet name="pařezy" sheetId="5" r:id="rId5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72" i="2" l="1"/>
  <c r="D6" i="4"/>
  <c r="C27" i="3"/>
  <c r="E26" i="3"/>
  <c r="E27" i="3" s="1"/>
  <c r="D26" i="3"/>
  <c r="D27" i="3" s="1"/>
  <c r="C26" i="3"/>
  <c r="C66" i="2"/>
  <c r="B66" i="2"/>
  <c r="C65" i="2"/>
  <c r="J65" i="2" s="1"/>
  <c r="M65" i="2" s="1"/>
  <c r="B65" i="2"/>
  <c r="C64" i="2"/>
  <c r="J64" i="2" s="1"/>
  <c r="B64" i="2"/>
  <c r="C63" i="2"/>
  <c r="B63" i="2"/>
  <c r="C62" i="2"/>
  <c r="J63" i="2" s="1"/>
  <c r="B62" i="2"/>
  <c r="C61" i="2"/>
  <c r="B61" i="2"/>
  <c r="C60" i="2"/>
  <c r="B60" i="2"/>
  <c r="C59" i="2"/>
  <c r="J59" i="2" s="1"/>
  <c r="B59" i="2"/>
  <c r="C58" i="2"/>
  <c r="J58" i="2" s="1"/>
  <c r="K58" i="2" s="1"/>
  <c r="B58" i="2"/>
  <c r="C57" i="2"/>
  <c r="B57" i="2"/>
  <c r="C56" i="2"/>
  <c r="B56" i="2"/>
  <c r="C55" i="2"/>
  <c r="B55" i="2"/>
  <c r="C54" i="2"/>
  <c r="B54" i="2"/>
  <c r="C53" i="2"/>
  <c r="B53" i="2"/>
  <c r="C52" i="2"/>
  <c r="B52" i="2"/>
  <c r="C51" i="2"/>
  <c r="J51" i="2" s="1"/>
  <c r="B51" i="2"/>
  <c r="C50" i="2"/>
  <c r="J50" i="2" s="1"/>
  <c r="B50" i="2"/>
  <c r="C49" i="2"/>
  <c r="B49" i="2"/>
  <c r="C48" i="2"/>
  <c r="J48" i="2" s="1"/>
  <c r="B48" i="2"/>
  <c r="C47" i="2"/>
  <c r="B47" i="2"/>
  <c r="C46" i="2"/>
  <c r="B46" i="2"/>
  <c r="C45" i="2"/>
  <c r="B45" i="2"/>
  <c r="C44" i="2"/>
  <c r="B44" i="2"/>
  <c r="J43" i="2"/>
  <c r="C43" i="2"/>
  <c r="B43" i="2"/>
  <c r="C42" i="2"/>
  <c r="B42" i="2"/>
  <c r="C41" i="2"/>
  <c r="B41" i="2"/>
  <c r="C40" i="2"/>
  <c r="B40" i="2"/>
  <c r="C39" i="2"/>
  <c r="J40" i="2" s="1"/>
  <c r="B39" i="2"/>
  <c r="C38" i="2"/>
  <c r="J39" i="2" s="1"/>
  <c r="N39" i="2" s="1"/>
  <c r="B38" i="2"/>
  <c r="C37" i="2"/>
  <c r="B37" i="2"/>
  <c r="C36" i="2"/>
  <c r="B36" i="2"/>
  <c r="H35" i="2"/>
  <c r="C35" i="2"/>
  <c r="J35" i="2" s="1"/>
  <c r="B35" i="2"/>
  <c r="C34" i="2"/>
  <c r="B34" i="2"/>
  <c r="C33" i="2"/>
  <c r="J33" i="2" s="1"/>
  <c r="B33" i="2"/>
  <c r="C32" i="2"/>
  <c r="B32" i="2"/>
  <c r="C31" i="2"/>
  <c r="J32" i="2" s="1"/>
  <c r="N32" i="2" s="1"/>
  <c r="B31" i="2"/>
  <c r="F30" i="2"/>
  <c r="C30" i="2"/>
  <c r="J30" i="2" s="1"/>
  <c r="P30" i="2" s="1"/>
  <c r="B30" i="2"/>
  <c r="C29" i="2"/>
  <c r="B29" i="2"/>
  <c r="C28" i="2"/>
  <c r="J29" i="2" s="1"/>
  <c r="B28" i="2"/>
  <c r="C27" i="2"/>
  <c r="J28" i="2" s="1"/>
  <c r="K28" i="2" s="1"/>
  <c r="B27" i="2"/>
  <c r="C26" i="2"/>
  <c r="B26" i="2"/>
  <c r="F25" i="2"/>
  <c r="C25" i="2"/>
  <c r="J26" i="2" s="1"/>
  <c r="M26" i="2" s="1"/>
  <c r="B25" i="2"/>
  <c r="C24" i="2"/>
  <c r="B24" i="2"/>
  <c r="C23" i="2"/>
  <c r="B23" i="2"/>
  <c r="C22" i="2"/>
  <c r="B22" i="2"/>
  <c r="C21" i="2"/>
  <c r="J22" i="2" s="1"/>
  <c r="B21" i="2"/>
  <c r="C20" i="2"/>
  <c r="J21" i="2" s="1"/>
  <c r="B20" i="2"/>
  <c r="C19" i="2"/>
  <c r="B19" i="2"/>
  <c r="C18" i="2"/>
  <c r="J19" i="2" s="1"/>
  <c r="B18" i="2"/>
  <c r="C17" i="2"/>
  <c r="J18" i="2" s="1"/>
  <c r="N18" i="2" s="1"/>
  <c r="B17" i="2"/>
  <c r="C16" i="2"/>
  <c r="B16" i="2"/>
  <c r="C15" i="2"/>
  <c r="B15" i="2"/>
  <c r="C14" i="2"/>
  <c r="B14" i="2"/>
  <c r="C13" i="2"/>
  <c r="J14" i="2" s="1"/>
  <c r="B13" i="2"/>
  <c r="C12" i="2"/>
  <c r="B12" i="2"/>
  <c r="J11" i="2"/>
  <c r="N11" i="2" s="1"/>
  <c r="C11" i="2"/>
  <c r="B11" i="2"/>
  <c r="C10" i="2"/>
  <c r="B10" i="2"/>
  <c r="C9" i="2"/>
  <c r="B9" i="2"/>
  <c r="C8" i="2"/>
  <c r="B8" i="2"/>
  <c r="C7" i="2"/>
  <c r="B7" i="2"/>
  <c r="C6" i="2"/>
  <c r="J6" i="2" s="1"/>
  <c r="B6" i="2"/>
  <c r="J5" i="2"/>
  <c r="K5" i="2" s="1"/>
  <c r="C5" i="2"/>
  <c r="B5" i="2"/>
  <c r="C4" i="2"/>
  <c r="B4" i="2"/>
  <c r="N66" i="1"/>
  <c r="K66" i="1"/>
  <c r="O66" i="1" s="1"/>
  <c r="J66" i="1"/>
  <c r="I66" i="1"/>
  <c r="H66" i="1"/>
  <c r="N65" i="1"/>
  <c r="K65" i="1"/>
  <c r="O65" i="1" s="1"/>
  <c r="J65" i="1"/>
  <c r="I65" i="1"/>
  <c r="H65" i="1"/>
  <c r="M66" i="1" s="1"/>
  <c r="N64" i="1"/>
  <c r="K64" i="1"/>
  <c r="O64" i="1" s="1"/>
  <c r="J64" i="1"/>
  <c r="I64" i="1"/>
  <c r="H64" i="1"/>
  <c r="M65" i="1" s="1"/>
  <c r="N63" i="1"/>
  <c r="K63" i="1"/>
  <c r="O63" i="1" s="1"/>
  <c r="J63" i="1"/>
  <c r="I63" i="1"/>
  <c r="H63" i="1"/>
  <c r="M64" i="1" s="1"/>
  <c r="N62" i="1"/>
  <c r="K62" i="1"/>
  <c r="O62" i="1" s="1"/>
  <c r="J62" i="1"/>
  <c r="I62" i="1"/>
  <c r="H62" i="1"/>
  <c r="M63" i="1" s="1"/>
  <c r="N61" i="1"/>
  <c r="K61" i="1"/>
  <c r="O61" i="1" s="1"/>
  <c r="J61" i="1"/>
  <c r="I61" i="1"/>
  <c r="H61" i="1"/>
  <c r="M62" i="1" s="1"/>
  <c r="N60" i="1"/>
  <c r="K60" i="1"/>
  <c r="O60" i="1" s="1"/>
  <c r="J60" i="1"/>
  <c r="I60" i="1"/>
  <c r="H60" i="1"/>
  <c r="M61" i="1" s="1"/>
  <c r="N59" i="1"/>
  <c r="K59" i="1"/>
  <c r="O59" i="1" s="1"/>
  <c r="J59" i="1"/>
  <c r="I59" i="1"/>
  <c r="H59" i="1"/>
  <c r="M60" i="1" s="1"/>
  <c r="N58" i="1"/>
  <c r="K58" i="1"/>
  <c r="J58" i="1"/>
  <c r="I58" i="1"/>
  <c r="H58" i="1"/>
  <c r="M59" i="1" s="1"/>
  <c r="K57" i="1"/>
  <c r="J57" i="1"/>
  <c r="I57" i="1"/>
  <c r="H57" i="1"/>
  <c r="M58" i="1" s="1"/>
  <c r="N56" i="1"/>
  <c r="K56" i="1"/>
  <c r="J56" i="1"/>
  <c r="I56" i="1"/>
  <c r="H56" i="1"/>
  <c r="M57" i="1" s="1"/>
  <c r="K55" i="1"/>
  <c r="J55" i="1"/>
  <c r="I55" i="1"/>
  <c r="H55" i="1"/>
  <c r="M56" i="1" s="1"/>
  <c r="N54" i="1"/>
  <c r="K54" i="1"/>
  <c r="J54" i="1"/>
  <c r="I54" i="1"/>
  <c r="H54" i="1"/>
  <c r="N53" i="1"/>
  <c r="K53" i="1"/>
  <c r="J53" i="1"/>
  <c r="I53" i="1"/>
  <c r="H53" i="1"/>
  <c r="M54" i="1" s="1"/>
  <c r="N52" i="1"/>
  <c r="K52" i="1"/>
  <c r="J52" i="1"/>
  <c r="I52" i="1"/>
  <c r="H52" i="1"/>
  <c r="M53" i="1" s="1"/>
  <c r="K51" i="1"/>
  <c r="J51" i="1"/>
  <c r="I51" i="1"/>
  <c r="H51" i="1"/>
  <c r="M52" i="1" s="1"/>
  <c r="N50" i="1"/>
  <c r="K50" i="1"/>
  <c r="J50" i="1"/>
  <c r="I50" i="1"/>
  <c r="H50" i="1"/>
  <c r="M51" i="1" s="1"/>
  <c r="K49" i="1"/>
  <c r="J49" i="1"/>
  <c r="I49" i="1"/>
  <c r="H49" i="1"/>
  <c r="M50" i="1" s="1"/>
  <c r="N48" i="1"/>
  <c r="K48" i="1"/>
  <c r="J48" i="1"/>
  <c r="I48" i="1"/>
  <c r="H48" i="1"/>
  <c r="K47" i="1"/>
  <c r="J47" i="1"/>
  <c r="I47" i="1"/>
  <c r="H47" i="1"/>
  <c r="N46" i="1"/>
  <c r="K46" i="1"/>
  <c r="J46" i="1"/>
  <c r="I46" i="1"/>
  <c r="H46" i="1"/>
  <c r="M47" i="1" s="1"/>
  <c r="N45" i="1"/>
  <c r="K45" i="1"/>
  <c r="J45" i="1"/>
  <c r="I45" i="1"/>
  <c r="H45" i="1"/>
  <c r="N44" i="1"/>
  <c r="K44" i="1"/>
  <c r="J44" i="1"/>
  <c r="I44" i="1"/>
  <c r="H44" i="1"/>
  <c r="M45" i="1" s="1"/>
  <c r="K43" i="1"/>
  <c r="J43" i="1"/>
  <c r="I43" i="1"/>
  <c r="H43" i="1"/>
  <c r="N42" i="1"/>
  <c r="K42" i="1"/>
  <c r="J42" i="1"/>
  <c r="I42" i="1"/>
  <c r="H42" i="1"/>
  <c r="M43" i="1" s="1"/>
  <c r="K41" i="1"/>
  <c r="J41" i="1"/>
  <c r="I41" i="1"/>
  <c r="H41" i="1"/>
  <c r="N40" i="1"/>
  <c r="K40" i="1"/>
  <c r="J40" i="1"/>
  <c r="I40" i="1"/>
  <c r="H40" i="1"/>
  <c r="K39" i="1"/>
  <c r="J39" i="1"/>
  <c r="I39" i="1"/>
  <c r="H39" i="1"/>
  <c r="N38" i="1"/>
  <c r="K38" i="1"/>
  <c r="J38" i="1"/>
  <c r="I38" i="1"/>
  <c r="H38" i="1"/>
  <c r="M37" i="1"/>
  <c r="K37" i="1"/>
  <c r="N37" i="1" s="1"/>
  <c r="J37" i="1"/>
  <c r="I37" i="1"/>
  <c r="H37" i="1"/>
  <c r="M38" i="1" s="1"/>
  <c r="M36" i="1"/>
  <c r="K36" i="1"/>
  <c r="N36" i="1" s="1"/>
  <c r="J36" i="1"/>
  <c r="I36" i="1"/>
  <c r="H36" i="1"/>
  <c r="M35" i="1"/>
  <c r="K35" i="1"/>
  <c r="N35" i="1" s="1"/>
  <c r="J35" i="1"/>
  <c r="I35" i="1"/>
  <c r="H35" i="1"/>
  <c r="M34" i="1"/>
  <c r="K34" i="1"/>
  <c r="N34" i="1" s="1"/>
  <c r="J34" i="1"/>
  <c r="I34" i="1"/>
  <c r="H34" i="1"/>
  <c r="M33" i="1"/>
  <c r="K33" i="1"/>
  <c r="L33" i="1" s="1"/>
  <c r="J33" i="1"/>
  <c r="I33" i="1"/>
  <c r="H33" i="1"/>
  <c r="M32" i="1"/>
  <c r="K32" i="1"/>
  <c r="L32" i="1" s="1"/>
  <c r="J32" i="1"/>
  <c r="I32" i="1"/>
  <c r="N33" i="1" s="1"/>
  <c r="H32" i="1"/>
  <c r="M31" i="1"/>
  <c r="K31" i="1"/>
  <c r="L31" i="1" s="1"/>
  <c r="J31" i="1"/>
  <c r="I31" i="1"/>
  <c r="N32" i="1" s="1"/>
  <c r="H31" i="1"/>
  <c r="M30" i="1"/>
  <c r="K30" i="1"/>
  <c r="L30" i="1" s="1"/>
  <c r="J30" i="1"/>
  <c r="I30" i="1"/>
  <c r="N31" i="1" s="1"/>
  <c r="H30" i="1"/>
  <c r="M29" i="1"/>
  <c r="K29" i="1"/>
  <c r="L29" i="1" s="1"/>
  <c r="J29" i="1"/>
  <c r="I29" i="1"/>
  <c r="N30" i="1" s="1"/>
  <c r="H29" i="1"/>
  <c r="M28" i="1"/>
  <c r="K28" i="1"/>
  <c r="L28" i="1" s="1"/>
  <c r="J28" i="1"/>
  <c r="I28" i="1"/>
  <c r="N29" i="1" s="1"/>
  <c r="H28" i="1"/>
  <c r="M27" i="1"/>
  <c r="K27" i="1"/>
  <c r="L27" i="1" s="1"/>
  <c r="J27" i="1"/>
  <c r="I27" i="1"/>
  <c r="N28" i="1" s="1"/>
  <c r="H27" i="1"/>
  <c r="M26" i="1"/>
  <c r="K26" i="1"/>
  <c r="L26" i="1" s="1"/>
  <c r="J26" i="1"/>
  <c r="I26" i="1"/>
  <c r="N27" i="1" s="1"/>
  <c r="H26" i="1"/>
  <c r="M25" i="1"/>
  <c r="K25" i="1"/>
  <c r="L25" i="1" s="1"/>
  <c r="J25" i="1"/>
  <c r="I25" i="1"/>
  <c r="N26" i="1" s="1"/>
  <c r="H25" i="1"/>
  <c r="M24" i="1"/>
  <c r="K24" i="1"/>
  <c r="L24" i="1" s="1"/>
  <c r="J24" i="1"/>
  <c r="I24" i="1"/>
  <c r="N25" i="1" s="1"/>
  <c r="H24" i="1"/>
  <c r="M23" i="1"/>
  <c r="K23" i="1"/>
  <c r="L23" i="1" s="1"/>
  <c r="J23" i="1"/>
  <c r="I23" i="1"/>
  <c r="N24" i="1" s="1"/>
  <c r="H23" i="1"/>
  <c r="M22" i="1"/>
  <c r="K22" i="1"/>
  <c r="L22" i="1" s="1"/>
  <c r="J22" i="1"/>
  <c r="I22" i="1"/>
  <c r="N23" i="1" s="1"/>
  <c r="H22" i="1"/>
  <c r="M21" i="1"/>
  <c r="K21" i="1"/>
  <c r="L21" i="1" s="1"/>
  <c r="J21" i="1"/>
  <c r="I21" i="1"/>
  <c r="N22" i="1" s="1"/>
  <c r="H21" i="1"/>
  <c r="M20" i="1"/>
  <c r="K20" i="1"/>
  <c r="L20" i="1" s="1"/>
  <c r="J20" i="1"/>
  <c r="I20" i="1"/>
  <c r="N21" i="1" s="1"/>
  <c r="H20" i="1"/>
  <c r="M19" i="1"/>
  <c r="K19" i="1"/>
  <c r="L19" i="1" s="1"/>
  <c r="J19" i="1"/>
  <c r="I19" i="1"/>
  <c r="N20" i="1" s="1"/>
  <c r="H19" i="1"/>
  <c r="M18" i="1"/>
  <c r="K18" i="1"/>
  <c r="L18" i="1" s="1"/>
  <c r="J18" i="1"/>
  <c r="I18" i="1"/>
  <c r="N19" i="1" s="1"/>
  <c r="H18" i="1"/>
  <c r="M17" i="1"/>
  <c r="K17" i="1"/>
  <c r="L17" i="1" s="1"/>
  <c r="J17" i="1"/>
  <c r="I17" i="1"/>
  <c r="N18" i="1" s="1"/>
  <c r="H17" i="1"/>
  <c r="M16" i="1"/>
  <c r="K16" i="1"/>
  <c r="L16" i="1" s="1"/>
  <c r="J16" i="1"/>
  <c r="I16" i="1"/>
  <c r="N17" i="1" s="1"/>
  <c r="H16" i="1"/>
  <c r="M15" i="1"/>
  <c r="K15" i="1"/>
  <c r="L15" i="1" s="1"/>
  <c r="J15" i="1"/>
  <c r="I15" i="1"/>
  <c r="N16" i="1" s="1"/>
  <c r="H15" i="1"/>
  <c r="M14" i="1"/>
  <c r="K14" i="1"/>
  <c r="L14" i="1" s="1"/>
  <c r="J14" i="1"/>
  <c r="I14" i="1"/>
  <c r="N15" i="1" s="1"/>
  <c r="H14" i="1"/>
  <c r="M13" i="1"/>
  <c r="K13" i="1"/>
  <c r="L13" i="1" s="1"/>
  <c r="J13" i="1"/>
  <c r="I13" i="1"/>
  <c r="N14" i="1" s="1"/>
  <c r="H13" i="1"/>
  <c r="M12" i="1"/>
  <c r="K12" i="1"/>
  <c r="L12" i="1" s="1"/>
  <c r="J12" i="1"/>
  <c r="I12" i="1"/>
  <c r="N13" i="1" s="1"/>
  <c r="H12" i="1"/>
  <c r="M11" i="1"/>
  <c r="K11" i="1"/>
  <c r="L11" i="1" s="1"/>
  <c r="J11" i="1"/>
  <c r="I11" i="1"/>
  <c r="N12" i="1" s="1"/>
  <c r="H11" i="1"/>
  <c r="M10" i="1"/>
  <c r="K10" i="1"/>
  <c r="L10" i="1" s="1"/>
  <c r="J10" i="1"/>
  <c r="I10" i="1"/>
  <c r="N11" i="1" s="1"/>
  <c r="H10" i="1"/>
  <c r="M9" i="1"/>
  <c r="K9" i="1"/>
  <c r="L9" i="1" s="1"/>
  <c r="J9" i="1"/>
  <c r="I9" i="1"/>
  <c r="N10" i="1" s="1"/>
  <c r="H9" i="1"/>
  <c r="M8" i="1"/>
  <c r="K8" i="1"/>
  <c r="L8" i="1" s="1"/>
  <c r="J8" i="1"/>
  <c r="I8" i="1"/>
  <c r="N9" i="1" s="1"/>
  <c r="H8" i="1"/>
  <c r="M7" i="1"/>
  <c r="K7" i="1"/>
  <c r="L7" i="1" s="1"/>
  <c r="J7" i="1"/>
  <c r="I7" i="1"/>
  <c r="N8" i="1" s="1"/>
  <c r="H7" i="1"/>
  <c r="M6" i="1"/>
  <c r="K6" i="1"/>
  <c r="L6" i="1" s="1"/>
  <c r="J6" i="1"/>
  <c r="I6" i="1"/>
  <c r="N7" i="1" s="1"/>
  <c r="H6" i="1"/>
  <c r="K5" i="1"/>
  <c r="J5" i="1"/>
  <c r="I5" i="1"/>
  <c r="N6" i="1" s="1"/>
  <c r="H5" i="1"/>
  <c r="J4" i="1"/>
  <c r="O5" i="1" s="1"/>
  <c r="I4" i="1"/>
  <c r="N5" i="1" s="1"/>
  <c r="H4" i="1"/>
  <c r="M5" i="1" s="1"/>
  <c r="N48" i="2" l="1"/>
  <c r="O48" i="2"/>
  <c r="M48" i="2"/>
  <c r="N33" i="2"/>
  <c r="O33" i="2"/>
  <c r="M33" i="2"/>
  <c r="N19" i="2"/>
  <c r="M19" i="2"/>
  <c r="N40" i="2"/>
  <c r="O40" i="2"/>
  <c r="M40" i="2"/>
  <c r="P5" i="2"/>
  <c r="M5" i="2"/>
  <c r="M11" i="2"/>
  <c r="J13" i="2"/>
  <c r="M13" i="2" s="1"/>
  <c r="J47" i="2"/>
  <c r="L47" i="2" s="1"/>
  <c r="J10" i="2"/>
  <c r="N10" i="2" s="1"/>
  <c r="J49" i="2"/>
  <c r="L49" i="2" s="1"/>
  <c r="J56" i="2"/>
  <c r="M56" i="2" s="1"/>
  <c r="J66" i="2"/>
  <c r="M66" i="2" s="1"/>
  <c r="L5" i="2"/>
  <c r="J42" i="2"/>
  <c r="K42" i="2" s="1"/>
  <c r="J57" i="2"/>
  <c r="L57" i="2" s="1"/>
  <c r="J55" i="2"/>
  <c r="N55" i="2" s="1"/>
  <c r="J9" i="2"/>
  <c r="L9" i="2" s="1"/>
  <c r="J34" i="2"/>
  <c r="L34" i="2" s="1"/>
  <c r="O6" i="1"/>
  <c r="O67" i="1" s="1"/>
  <c r="H72" i="1" s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45" i="1"/>
  <c r="L45" i="1"/>
  <c r="O53" i="1"/>
  <c r="L53" i="1"/>
  <c r="L13" i="2"/>
  <c r="P13" i="2"/>
  <c r="O13" i="2"/>
  <c r="N13" i="2"/>
  <c r="L21" i="2"/>
  <c r="P21" i="2"/>
  <c r="O21" i="2"/>
  <c r="N21" i="2"/>
  <c r="M21" i="2"/>
  <c r="L50" i="2"/>
  <c r="P50" i="2"/>
  <c r="O50" i="2"/>
  <c r="N50" i="2"/>
  <c r="M50" i="2"/>
  <c r="M39" i="1"/>
  <c r="M67" i="1" s="1"/>
  <c r="H70" i="1" s="1"/>
  <c r="M42" i="1"/>
  <c r="O42" i="1"/>
  <c r="L42" i="1"/>
  <c r="O50" i="1"/>
  <c r="L50" i="1"/>
  <c r="O58" i="1"/>
  <c r="L58" i="1"/>
  <c r="J7" i="2"/>
  <c r="J8" i="2"/>
  <c r="M10" i="2"/>
  <c r="J15" i="2"/>
  <c r="J16" i="2"/>
  <c r="J23" i="2"/>
  <c r="J24" i="2"/>
  <c r="O39" i="2"/>
  <c r="M39" i="2"/>
  <c r="L39" i="2"/>
  <c r="K39" i="2"/>
  <c r="P39" i="2"/>
  <c r="K50" i="2"/>
  <c r="N56" i="2"/>
  <c r="L56" i="2"/>
  <c r="K56" i="2"/>
  <c r="P56" i="2"/>
  <c r="O56" i="2"/>
  <c r="O63" i="2"/>
  <c r="N63" i="2"/>
  <c r="M63" i="2"/>
  <c r="L63" i="2"/>
  <c r="K63" i="2"/>
  <c r="P63" i="2"/>
  <c r="O47" i="1"/>
  <c r="L47" i="1"/>
  <c r="O55" i="1"/>
  <c r="L55" i="1"/>
  <c r="O32" i="2"/>
  <c r="M32" i="2"/>
  <c r="L32" i="2"/>
  <c r="K32" i="2"/>
  <c r="P32" i="2"/>
  <c r="K35" i="2"/>
  <c r="P35" i="2"/>
  <c r="O35" i="2"/>
  <c r="N35" i="2"/>
  <c r="M35" i="2"/>
  <c r="L35" i="2"/>
  <c r="O47" i="2"/>
  <c r="M47" i="2"/>
  <c r="P66" i="2"/>
  <c r="O66" i="2"/>
  <c r="N66" i="2"/>
  <c r="O39" i="1"/>
  <c r="L39" i="1"/>
  <c r="M55" i="1"/>
  <c r="N39" i="1"/>
  <c r="N67" i="1" s="1"/>
  <c r="H71" i="1" s="1"/>
  <c r="M44" i="1"/>
  <c r="O44" i="1"/>
  <c r="L44" i="1"/>
  <c r="N47" i="1"/>
  <c r="O52" i="1"/>
  <c r="L52" i="1"/>
  <c r="N55" i="1"/>
  <c r="K43" i="2"/>
  <c r="P43" i="2"/>
  <c r="O43" i="2"/>
  <c r="N43" i="2"/>
  <c r="M43" i="2"/>
  <c r="L43" i="2"/>
  <c r="K55" i="2"/>
  <c r="P55" i="2"/>
  <c r="K59" i="2"/>
  <c r="P59" i="2"/>
  <c r="O59" i="2"/>
  <c r="N59" i="2"/>
  <c r="M59" i="2"/>
  <c r="L59" i="2"/>
  <c r="K67" i="1"/>
  <c r="O38" i="1"/>
  <c r="L38" i="1"/>
  <c r="M41" i="1"/>
  <c r="O41" i="1"/>
  <c r="L41" i="1"/>
  <c r="M49" i="1"/>
  <c r="O49" i="1"/>
  <c r="L49" i="1"/>
  <c r="O57" i="1"/>
  <c r="L57" i="1"/>
  <c r="K13" i="2"/>
  <c r="K21" i="2"/>
  <c r="K29" i="2"/>
  <c r="P29" i="2"/>
  <c r="O29" i="2"/>
  <c r="N29" i="2"/>
  <c r="M29" i="2"/>
  <c r="L29" i="2"/>
  <c r="J36" i="2"/>
  <c r="J37" i="2"/>
  <c r="L42" i="2"/>
  <c r="P42" i="2"/>
  <c r="O42" i="2"/>
  <c r="N42" i="2"/>
  <c r="M42" i="2"/>
  <c r="K51" i="2"/>
  <c r="P51" i="2"/>
  <c r="O51" i="2"/>
  <c r="N51" i="2"/>
  <c r="M51" i="2"/>
  <c r="L51" i="2"/>
  <c r="M57" i="2"/>
  <c r="K57" i="2"/>
  <c r="P57" i="2"/>
  <c r="O57" i="2"/>
  <c r="N57" i="2"/>
  <c r="L5" i="1"/>
  <c r="L34" i="1"/>
  <c r="L35" i="1"/>
  <c r="L36" i="1"/>
  <c r="L37" i="1"/>
  <c r="N41" i="1"/>
  <c r="M46" i="1"/>
  <c r="O46" i="1"/>
  <c r="L46" i="1"/>
  <c r="N49" i="1"/>
  <c r="O54" i="1"/>
  <c r="L54" i="1"/>
  <c r="N57" i="1"/>
  <c r="L28" i="2"/>
  <c r="P28" i="2"/>
  <c r="O28" i="2"/>
  <c r="N28" i="2"/>
  <c r="M28" i="2"/>
  <c r="K34" i="2"/>
  <c r="P34" i="2"/>
  <c r="O34" i="2"/>
  <c r="J44" i="2"/>
  <c r="J45" i="2"/>
  <c r="P49" i="2"/>
  <c r="O49" i="2"/>
  <c r="N49" i="2"/>
  <c r="J60" i="2"/>
  <c r="J61" i="2"/>
  <c r="N64" i="2"/>
  <c r="M64" i="2"/>
  <c r="L64" i="2"/>
  <c r="K64" i="2"/>
  <c r="P64" i="2"/>
  <c r="O64" i="2"/>
  <c r="O43" i="1"/>
  <c r="L43" i="1"/>
  <c r="O51" i="1"/>
  <c r="L51" i="1"/>
  <c r="N26" i="2"/>
  <c r="L26" i="2"/>
  <c r="K26" i="2"/>
  <c r="P26" i="2"/>
  <c r="O26" i="2"/>
  <c r="J52" i="2"/>
  <c r="J53" i="2"/>
  <c r="M9" i="2"/>
  <c r="O18" i="2"/>
  <c r="M18" i="2"/>
  <c r="L18" i="2"/>
  <c r="K18" i="2"/>
  <c r="P18" i="2"/>
  <c r="O30" i="2"/>
  <c r="N30" i="2"/>
  <c r="M30" i="2"/>
  <c r="L30" i="2"/>
  <c r="K30" i="2"/>
  <c r="M40" i="1"/>
  <c r="O40" i="1"/>
  <c r="L40" i="1"/>
  <c r="N43" i="1"/>
  <c r="M48" i="1"/>
  <c r="O48" i="1"/>
  <c r="L48" i="1"/>
  <c r="N51" i="1"/>
  <c r="O56" i="1"/>
  <c r="L56" i="1"/>
  <c r="K6" i="2"/>
  <c r="P6" i="2"/>
  <c r="O6" i="2"/>
  <c r="N6" i="2"/>
  <c r="M6" i="2"/>
  <c r="L6" i="2"/>
  <c r="K14" i="2"/>
  <c r="P14" i="2"/>
  <c r="O14" i="2"/>
  <c r="N14" i="2"/>
  <c r="M14" i="2"/>
  <c r="L14" i="2"/>
  <c r="K22" i="2"/>
  <c r="P22" i="2"/>
  <c r="O22" i="2"/>
  <c r="N22" i="2"/>
  <c r="M22" i="2"/>
  <c r="L22" i="2"/>
  <c r="L58" i="2"/>
  <c r="P58" i="2"/>
  <c r="O58" i="2"/>
  <c r="N58" i="2"/>
  <c r="M58" i="2"/>
  <c r="O11" i="2"/>
  <c r="O19" i="2"/>
  <c r="N65" i="2"/>
  <c r="N5" i="2"/>
  <c r="P11" i="2"/>
  <c r="J17" i="2"/>
  <c r="P19" i="2"/>
  <c r="J31" i="2"/>
  <c r="M31" i="2" s="1"/>
  <c r="P33" i="2"/>
  <c r="J38" i="2"/>
  <c r="P40" i="2"/>
  <c r="J46" i="2"/>
  <c r="P48" i="2"/>
  <c r="J54" i="2"/>
  <c r="J62" i="2"/>
  <c r="O65" i="2"/>
  <c r="O5" i="2"/>
  <c r="J25" i="2"/>
  <c r="P65" i="2"/>
  <c r="L59" i="1"/>
  <c r="L60" i="1"/>
  <c r="L61" i="1"/>
  <c r="L62" i="1"/>
  <c r="L63" i="1"/>
  <c r="L64" i="1"/>
  <c r="L65" i="1"/>
  <c r="L66" i="1"/>
  <c r="K11" i="2"/>
  <c r="J12" i="2"/>
  <c r="K19" i="2"/>
  <c r="J20" i="2"/>
  <c r="J27" i="2"/>
  <c r="K33" i="2"/>
  <c r="K40" i="2"/>
  <c r="J41" i="2"/>
  <c r="K48" i="2"/>
  <c r="L11" i="2"/>
  <c r="L19" i="2"/>
  <c r="L33" i="2"/>
  <c r="L40" i="2"/>
  <c r="L48" i="2"/>
  <c r="K65" i="2"/>
  <c r="L65" i="2"/>
  <c r="P9" i="2" l="1"/>
  <c r="K49" i="2"/>
  <c r="M34" i="2"/>
  <c r="L55" i="2"/>
  <c r="K66" i="2"/>
  <c r="N9" i="2"/>
  <c r="O10" i="2"/>
  <c r="O9" i="2"/>
  <c r="M49" i="2"/>
  <c r="M55" i="2"/>
  <c r="L66" i="2"/>
  <c r="O55" i="2"/>
  <c r="P47" i="2"/>
  <c r="N47" i="2"/>
  <c r="K47" i="2"/>
  <c r="P10" i="2"/>
  <c r="K9" i="2"/>
  <c r="N34" i="2"/>
  <c r="K10" i="2"/>
  <c r="L10" i="2"/>
  <c r="M20" i="2"/>
  <c r="K20" i="2"/>
  <c r="P20" i="2"/>
  <c r="O20" i="2"/>
  <c r="N20" i="2"/>
  <c r="L20" i="2"/>
  <c r="P46" i="2"/>
  <c r="N46" i="2"/>
  <c r="M46" i="2"/>
  <c r="L46" i="2"/>
  <c r="K46" i="2"/>
  <c r="O46" i="2"/>
  <c r="P52" i="2"/>
  <c r="O52" i="2"/>
  <c r="N52" i="2"/>
  <c r="M52" i="2"/>
  <c r="L52" i="2"/>
  <c r="K52" i="2"/>
  <c r="O45" i="2"/>
  <c r="N45" i="2"/>
  <c r="M45" i="2"/>
  <c r="L45" i="2"/>
  <c r="K45" i="2"/>
  <c r="P45" i="2"/>
  <c r="L67" i="1"/>
  <c r="H69" i="1" s="1"/>
  <c r="O16" i="2"/>
  <c r="N16" i="2"/>
  <c r="M16" i="2"/>
  <c r="L16" i="2"/>
  <c r="K16" i="2"/>
  <c r="P16" i="2"/>
  <c r="P7" i="2"/>
  <c r="O7" i="2"/>
  <c r="N7" i="2"/>
  <c r="M7" i="2"/>
  <c r="L7" i="2"/>
  <c r="L67" i="2" s="1"/>
  <c r="F70" i="2" s="1"/>
  <c r="K7" i="2"/>
  <c r="J67" i="2"/>
  <c r="M41" i="2"/>
  <c r="K41" i="2"/>
  <c r="P41" i="2"/>
  <c r="O41" i="2"/>
  <c r="N41" i="2"/>
  <c r="L41" i="2"/>
  <c r="P61" i="2"/>
  <c r="O61" i="2"/>
  <c r="N61" i="2"/>
  <c r="M61" i="2"/>
  <c r="L61" i="2"/>
  <c r="K61" i="2"/>
  <c r="P44" i="2"/>
  <c r="O44" i="2"/>
  <c r="N44" i="2"/>
  <c r="M44" i="2"/>
  <c r="L44" i="2"/>
  <c r="K44" i="2"/>
  <c r="O37" i="2"/>
  <c r="N37" i="2"/>
  <c r="M37" i="2"/>
  <c r="L37" i="2"/>
  <c r="K37" i="2"/>
  <c r="P37" i="2"/>
  <c r="P15" i="2"/>
  <c r="O15" i="2"/>
  <c r="N15" i="2"/>
  <c r="M15" i="2"/>
  <c r="L15" i="2"/>
  <c r="K15" i="2"/>
  <c r="K67" i="2" s="1"/>
  <c r="F69" i="2" s="1"/>
  <c r="P62" i="2"/>
  <c r="O62" i="2"/>
  <c r="N62" i="2"/>
  <c r="M62" i="2"/>
  <c r="L62" i="2"/>
  <c r="K62" i="2"/>
  <c r="O25" i="2"/>
  <c r="M25" i="2"/>
  <c r="L25" i="2"/>
  <c r="K25" i="2"/>
  <c r="P25" i="2"/>
  <c r="N25" i="2"/>
  <c r="P38" i="2"/>
  <c r="N38" i="2"/>
  <c r="M38" i="2"/>
  <c r="L38" i="2"/>
  <c r="K38" i="2"/>
  <c r="O38" i="2"/>
  <c r="P60" i="2"/>
  <c r="O60" i="2"/>
  <c r="N60" i="2"/>
  <c r="M60" i="2"/>
  <c r="L60" i="2"/>
  <c r="K60" i="2"/>
  <c r="P36" i="2"/>
  <c r="N36" i="2"/>
  <c r="M36" i="2"/>
  <c r="L36" i="2"/>
  <c r="K36" i="2"/>
  <c r="M27" i="2"/>
  <c r="K27" i="2"/>
  <c r="P27" i="2"/>
  <c r="O27" i="2"/>
  <c r="N27" i="2"/>
  <c r="L27" i="2"/>
  <c r="P31" i="2"/>
  <c r="N31" i="2"/>
  <c r="L31" i="2"/>
  <c r="K31" i="2"/>
  <c r="O31" i="2"/>
  <c r="O36" i="2"/>
  <c r="P54" i="2"/>
  <c r="N54" i="2"/>
  <c r="M54" i="2"/>
  <c r="L54" i="2"/>
  <c r="K54" i="2"/>
  <c r="O54" i="2"/>
  <c r="O24" i="2"/>
  <c r="N24" i="2"/>
  <c r="M24" i="2"/>
  <c r="L24" i="2"/>
  <c r="K24" i="2"/>
  <c r="P24" i="2"/>
  <c r="P17" i="2"/>
  <c r="N17" i="2"/>
  <c r="M17" i="2"/>
  <c r="L17" i="2"/>
  <c r="K17" i="2"/>
  <c r="O17" i="2"/>
  <c r="M12" i="2"/>
  <c r="K12" i="2"/>
  <c r="P12" i="2"/>
  <c r="O12" i="2"/>
  <c r="N12" i="2"/>
  <c r="L12" i="2"/>
  <c r="O53" i="2"/>
  <c r="N53" i="2"/>
  <c r="M53" i="2"/>
  <c r="L53" i="2"/>
  <c r="K53" i="2"/>
  <c r="P53" i="2"/>
  <c r="P23" i="2"/>
  <c r="O23" i="2"/>
  <c r="N23" i="2"/>
  <c r="M23" i="2"/>
  <c r="L23" i="2"/>
  <c r="K23" i="2"/>
  <c r="O8" i="2"/>
  <c r="N8" i="2"/>
  <c r="N67" i="2" s="1"/>
  <c r="F73" i="2" s="1"/>
  <c r="M8" i="2"/>
  <c r="M67" i="2" s="1"/>
  <c r="F71" i="2" s="1"/>
  <c r="L8" i="2"/>
  <c r="K8" i="2"/>
  <c r="P8" i="2"/>
  <c r="O67" i="2" l="1"/>
  <c r="F74" i="2" s="1"/>
  <c r="P67" i="2"/>
  <c r="F75" i="2" s="1"/>
</calcChain>
</file>

<file path=xl/sharedStrings.xml><?xml version="1.0" encoding="utf-8"?>
<sst xmlns="http://schemas.openxmlformats.org/spreadsheetml/2006/main" count="189" uniqueCount="107">
  <si>
    <t>Konstrukční vrstvy vozovky</t>
  </si>
  <si>
    <t>Tab. 1</t>
  </si>
  <si>
    <t>PŘ</t>
  </si>
  <si>
    <t>staničení</t>
  </si>
  <si>
    <t>dolní</t>
  </si>
  <si>
    <t xml:space="preserve">střed </t>
  </si>
  <si>
    <t>horní</t>
  </si>
  <si>
    <t>Úph</t>
  </si>
  <si>
    <t>250 HDK 63-125</t>
  </si>
  <si>
    <t>250 ŠD 0-63</t>
  </si>
  <si>
    <t>150 ŠD 0-32</t>
  </si>
  <si>
    <t>Vzdál.</t>
  </si>
  <si>
    <t>(č.)</t>
  </si>
  <si>
    <t>(km)</t>
  </si>
  <si>
    <t>(m)</t>
  </si>
  <si>
    <r>
      <rPr>
        <sz val="8"/>
        <color theme="1"/>
        <rFont val="Calibri"/>
        <family val="2"/>
        <charset val="238"/>
      </rPr>
      <t>(m</t>
    </r>
    <r>
      <rPr>
        <vertAlign val="superscript"/>
        <sz val="8"/>
        <color theme="1"/>
        <rFont val="Calibri"/>
        <family val="2"/>
        <charset val="238"/>
      </rPr>
      <t>2</t>
    </r>
    <r>
      <rPr>
        <sz val="8"/>
        <color theme="1"/>
        <rFont val="Calibri"/>
        <family val="2"/>
        <charset val="238"/>
      </rPr>
      <t>)</t>
    </r>
  </si>
  <si>
    <t>x</t>
  </si>
  <si>
    <t>2=TK1</t>
  </si>
  <si>
    <t>5=KK1</t>
  </si>
  <si>
    <t>8=KT1</t>
  </si>
  <si>
    <t>14=TK2</t>
  </si>
  <si>
    <t>18=KK2</t>
  </si>
  <si>
    <t>22=KT2</t>
  </si>
  <si>
    <t>29=TK3</t>
  </si>
  <si>
    <t>31=KK3</t>
  </si>
  <si>
    <t>33=KT3</t>
  </si>
  <si>
    <t>39=TK4</t>
  </si>
  <si>
    <t>42=KK4</t>
  </si>
  <si>
    <t>45=KT4</t>
  </si>
  <si>
    <t>49=TK5</t>
  </si>
  <si>
    <t>51=KK5</t>
  </si>
  <si>
    <t>54=KT5</t>
  </si>
  <si>
    <t>55=TK6</t>
  </si>
  <si>
    <t>58=KK6</t>
  </si>
  <si>
    <t>60=KT6</t>
  </si>
  <si>
    <r>
      <rPr>
        <b/>
        <sz val="14"/>
        <rFont val="Calibri"/>
        <family val="2"/>
        <charset val="238"/>
      </rPr>
      <t>Celkem (m</t>
    </r>
    <r>
      <rPr>
        <b/>
        <vertAlign val="superscript"/>
        <sz val="14"/>
        <rFont val="Calibri"/>
        <family val="2"/>
        <charset val="238"/>
      </rPr>
      <t>2</t>
    </r>
    <r>
      <rPr>
        <b/>
        <sz val="14"/>
        <rFont val="Calibri"/>
        <family val="2"/>
        <charset val="238"/>
      </rPr>
      <t xml:space="preserve">):                     </t>
    </r>
  </si>
  <si>
    <t>Úprava pláně hutněné:</t>
  </si>
  <si>
    <r>
      <rPr>
        <sz val="12"/>
        <color theme="1"/>
        <rFont val="Calibri"/>
        <family val="2"/>
        <charset val="238"/>
      </rPr>
      <t>(m</t>
    </r>
    <r>
      <rPr>
        <vertAlign val="superscript"/>
        <sz val="12"/>
        <color theme="1"/>
        <rFont val="Calibri"/>
        <family val="2"/>
        <charset val="238"/>
      </rPr>
      <t>2</t>
    </r>
    <r>
      <rPr>
        <sz val="12"/>
        <color theme="1"/>
        <rFont val="Calibri"/>
        <family val="2"/>
        <charset val="238"/>
      </rPr>
      <t>)</t>
    </r>
  </si>
  <si>
    <t>Podklad z HDK 63-125 v tl. 250 mm:</t>
  </si>
  <si>
    <t>Podklad ze ŠD 0-63 tl. 250 mm:</t>
  </si>
  <si>
    <t>Kryt ze ŠD 0-32 v tl. 150 mm:</t>
  </si>
  <si>
    <t>Zemní práce</t>
  </si>
  <si>
    <t>Tab. 2</t>
  </si>
  <si>
    <t>Odh</t>
  </si>
  <si>
    <t>V</t>
  </si>
  <si>
    <t>N</t>
  </si>
  <si>
    <t>Sz</t>
  </si>
  <si>
    <t>Sn</t>
  </si>
  <si>
    <t>Úpn</t>
  </si>
  <si>
    <r>
      <rPr>
        <sz val="8"/>
        <color theme="1"/>
        <rFont val="Calibri"/>
        <family val="2"/>
        <charset val="238"/>
      </rPr>
      <t>(m</t>
    </r>
    <r>
      <rPr>
        <vertAlign val="superscript"/>
        <sz val="8"/>
        <color theme="1"/>
        <rFont val="Calibri"/>
        <family val="2"/>
        <charset val="238"/>
      </rPr>
      <t>3</t>
    </r>
    <r>
      <rPr>
        <sz val="8"/>
        <color theme="1"/>
        <rFont val="Calibri"/>
        <family val="2"/>
        <charset val="238"/>
      </rPr>
      <t>)</t>
    </r>
  </si>
  <si>
    <t xml:space="preserve"> x</t>
  </si>
  <si>
    <t>Odhumusování:</t>
  </si>
  <si>
    <r>
      <rPr>
        <b/>
        <sz val="10"/>
        <color theme="1"/>
        <rFont val="Calibri"/>
        <family val="2"/>
        <charset val="238"/>
      </rPr>
      <t>(m</t>
    </r>
    <r>
      <rPr>
        <b/>
        <vertAlign val="superscript"/>
        <sz val="10"/>
        <color theme="1"/>
        <rFont val="Calibri"/>
        <family val="2"/>
        <charset val="238"/>
      </rPr>
      <t>2</t>
    </r>
    <r>
      <rPr>
        <b/>
        <sz val="10"/>
        <color theme="1"/>
        <rFont val="Calibri"/>
        <family val="2"/>
        <charset val="238"/>
      </rPr>
      <t>)</t>
    </r>
  </si>
  <si>
    <t>Výkop:</t>
  </si>
  <si>
    <r>
      <rPr>
        <b/>
        <sz val="10"/>
        <color theme="1"/>
        <rFont val="Calibri"/>
        <family val="2"/>
        <charset val="238"/>
      </rPr>
      <t>(m</t>
    </r>
    <r>
      <rPr>
        <b/>
        <vertAlign val="superscript"/>
        <sz val="10"/>
        <color theme="1"/>
        <rFont val="Calibri"/>
        <family val="2"/>
        <charset val="238"/>
      </rPr>
      <t>3</t>
    </r>
    <r>
      <rPr>
        <b/>
        <sz val="10"/>
        <color theme="1"/>
        <rFont val="Calibri"/>
        <family val="2"/>
        <charset val="238"/>
      </rPr>
      <t>)</t>
    </r>
  </si>
  <si>
    <t>Svahování zářezu:</t>
  </si>
  <si>
    <t>Svahování násypu:</t>
  </si>
  <si>
    <t>Úprava pláně nehutněná:</t>
  </si>
  <si>
    <t>Svodnice vody</t>
  </si>
  <si>
    <t>Tab. 3</t>
  </si>
  <si>
    <r>
      <rPr>
        <b/>
        <sz val="11"/>
        <color theme="1"/>
        <rFont val="Calibri"/>
        <family val="2"/>
        <charset val="238"/>
      </rPr>
      <t xml:space="preserve">svodnice </t>
    </r>
    <r>
      <rPr>
        <sz val="8"/>
        <color theme="1"/>
        <rFont val="Calibri"/>
        <family val="2"/>
        <charset val="238"/>
      </rPr>
      <t>(m)</t>
    </r>
  </si>
  <si>
    <t>směr výtoku</t>
  </si>
  <si>
    <t>L/P</t>
  </si>
  <si>
    <t>0,019 93</t>
  </si>
  <si>
    <t>P</t>
  </si>
  <si>
    <t>0,079 90</t>
  </si>
  <si>
    <t>0,139 83</t>
  </si>
  <si>
    <t>0,184 69</t>
  </si>
  <si>
    <t>0,229 55</t>
  </si>
  <si>
    <t>0,286 72</t>
  </si>
  <si>
    <t>0,311 56</t>
  </si>
  <si>
    <t>0,336 40</t>
  </si>
  <si>
    <t>0,361 24</t>
  </si>
  <si>
    <t>0,405 37</t>
  </si>
  <si>
    <t>0,449 50</t>
  </si>
  <si>
    <t>0,497 50</t>
  </si>
  <si>
    <t>0,515 57</t>
  </si>
  <si>
    <t>0,540 41</t>
  </si>
  <si>
    <t>0,565 24</t>
  </si>
  <si>
    <t>0,590 00</t>
  </si>
  <si>
    <t>0,614 94</t>
  </si>
  <si>
    <t>0,652 58</t>
  </si>
  <si>
    <t>0,682 44</t>
  </si>
  <si>
    <t>ks</t>
  </si>
  <si>
    <t>m</t>
  </si>
  <si>
    <t>Tab. 4</t>
  </si>
  <si>
    <t>Výhybna</t>
  </si>
  <si>
    <t>popis</t>
  </si>
  <si>
    <t>celková délka</t>
  </si>
  <si>
    <t>šíře</t>
  </si>
  <si>
    <t>délka náběhů</t>
  </si>
  <si>
    <t>plocha</t>
  </si>
  <si>
    <t>vlevo</t>
  </si>
  <si>
    <t>0,0 – 3,5</t>
  </si>
  <si>
    <t>shodná s vozovkou</t>
  </si>
  <si>
    <t>Trhání pařezů</t>
  </si>
  <si>
    <t>Tab. 5</t>
  </si>
  <si>
    <t>rozměr</t>
  </si>
  <si>
    <t>do 30 cm</t>
  </si>
  <si>
    <t>do 50 cm</t>
  </si>
  <si>
    <t>do 70 cm</t>
  </si>
  <si>
    <t>do 90 cm</t>
  </si>
  <si>
    <t>nad 90 cm</t>
  </si>
  <si>
    <t>skladba konstrukčních vrstev</t>
  </si>
  <si>
    <t>Násyp zhutněný:</t>
  </si>
  <si>
    <t>Násyp nezhutněný:</t>
  </si>
  <si>
    <t xml:space="preserve">Celkem: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</si>
</sst>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0.000"/>
  </numFmts>
  <fonts count="23" x14ac:knownFonts="1">
    <font>
      <sz val="11"/>
      <color theme="1"/>
      <name val="Calibri"/>
      <family val="2"/>
      <charset val="238"/>
    </font>
    <font>
      <sz val="10"/>
      <name val="Arial CE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vertAlign val="superscript"/>
      <sz val="8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b/>
      <vertAlign val="superscript"/>
      <sz val="14"/>
      <name val="Calibri"/>
      <family val="2"/>
      <charset val="238"/>
    </font>
    <font>
      <b/>
      <sz val="11"/>
      <name val="Calibri"/>
      <family val="2"/>
      <charset val="238"/>
    </font>
    <font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vertAlign val="superscript"/>
      <sz val="12"/>
      <color theme="1"/>
      <name val="Calibri"/>
      <family val="2"/>
      <charset val="238"/>
    </font>
    <font>
      <b/>
      <sz val="2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vertAlign val="superscript"/>
      <sz val="10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20"/>
      <color theme="1"/>
      <name val="Calibri"/>
      <family val="2"/>
      <charset val="238"/>
    </font>
    <font>
      <sz val="26"/>
      <color theme="1"/>
      <name val="Calibri"/>
      <family val="2"/>
      <charset val="238"/>
    </font>
    <font>
      <b/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68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ck">
        <color auto="1"/>
      </left>
      <right/>
      <top style="double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/>
      <right style="thin">
        <color auto="1"/>
      </right>
      <top style="double">
        <color auto="1"/>
      </top>
      <bottom style="thick">
        <color auto="1"/>
      </bottom>
      <diagonal/>
    </border>
    <border>
      <left/>
      <right style="medium">
        <color auto="1"/>
      </right>
      <top style="double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/>
      <top style="double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/>
      <diagonal/>
    </border>
    <border diagonalUp="1" diagonalDown="1"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 style="thin">
        <color auto="1"/>
      </diagonal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0" fontId="15" fillId="0" borderId="0" xfId="0" applyFont="1" applyAlignment="1">
      <alignment horizontal="center" vertical="center"/>
    </xf>
    <xf numFmtId="2" fontId="1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64" fontId="6" fillId="0" borderId="14" xfId="0" applyNumberFormat="1" applyFont="1" applyBorder="1" applyAlignment="1">
      <alignment horizontal="center"/>
    </xf>
    <xf numFmtId="2" fontId="6" fillId="2" borderId="15" xfId="0" applyNumberFormat="1" applyFont="1" applyFill="1" applyBorder="1" applyAlignment="1">
      <alignment horizontal="center"/>
    </xf>
    <xf numFmtId="2" fontId="6" fillId="0" borderId="16" xfId="0" applyNumberFormat="1" applyFont="1" applyBorder="1" applyAlignment="1">
      <alignment horizontal="center"/>
    </xf>
    <xf numFmtId="2" fontId="6" fillId="0" borderId="14" xfId="0" applyNumberFormat="1" applyFont="1" applyBorder="1" applyAlignment="1">
      <alignment horizontal="center"/>
    </xf>
    <xf numFmtId="2" fontId="6" fillId="0" borderId="17" xfId="0" applyNumberFormat="1" applyFont="1" applyBorder="1" applyAlignment="1">
      <alignment horizontal="center"/>
    </xf>
    <xf numFmtId="2" fontId="6" fillId="0" borderId="18" xfId="0" applyNumberFormat="1" applyFont="1" applyBorder="1" applyAlignment="1">
      <alignment horizontal="center"/>
    </xf>
    <xf numFmtId="0" fontId="7" fillId="0" borderId="0" xfId="0" applyFont="1"/>
    <xf numFmtId="2" fontId="10" fillId="0" borderId="20" xfId="0" applyNumberFormat="1" applyFont="1" applyBorder="1" applyAlignment="1">
      <alignment horizontal="center" vertical="center" textRotation="90"/>
    </xf>
    <xf numFmtId="2" fontId="10" fillId="0" borderId="21" xfId="0" applyNumberFormat="1" applyFont="1" applyBorder="1" applyAlignment="1">
      <alignment horizontal="center" vertical="center" textRotation="90"/>
    </xf>
    <xf numFmtId="2" fontId="10" fillId="0" borderId="22" xfId="0" applyNumberFormat="1" applyFont="1" applyBorder="1" applyAlignment="1">
      <alignment horizontal="center" vertical="center" textRotation="90"/>
    </xf>
    <xf numFmtId="2" fontId="10" fillId="0" borderId="23" xfId="0" applyNumberFormat="1" applyFont="1" applyBorder="1" applyAlignment="1">
      <alignment horizontal="center" vertical="center" textRotation="90"/>
    </xf>
    <xf numFmtId="0" fontId="2" fillId="0" borderId="0" xfId="0" applyFont="1"/>
    <xf numFmtId="0" fontId="11" fillId="0" borderId="0" xfId="0" applyFont="1"/>
    <xf numFmtId="0" fontId="13" fillId="0" borderId="0" xfId="0" applyFont="1"/>
    <xf numFmtId="2" fontId="12" fillId="0" borderId="0" xfId="0" applyNumberFormat="1" applyFont="1"/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164" fontId="6" fillId="0" borderId="32" xfId="0" applyNumberFormat="1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13" xfId="0" applyNumberFormat="1" applyFont="1" applyBorder="1" applyAlignment="1">
      <alignment horizontal="center"/>
    </xf>
    <xf numFmtId="2" fontId="6" fillId="0" borderId="15" xfId="0" applyNumberFormat="1" applyFont="1" applyBorder="1" applyAlignment="1">
      <alignment horizontal="center"/>
    </xf>
    <xf numFmtId="2" fontId="6" fillId="0" borderId="39" xfId="0" applyNumberFormat="1" applyFont="1" applyBorder="1" applyAlignment="1">
      <alignment horizontal="center"/>
    </xf>
    <xf numFmtId="2" fontId="6" fillId="0" borderId="40" xfId="0" applyNumberFormat="1" applyFont="1" applyBorder="1" applyAlignment="1">
      <alignment horizontal="center"/>
    </xf>
    <xf numFmtId="2" fontId="16" fillId="0" borderId="17" xfId="0" applyNumberFormat="1" applyFont="1" applyBorder="1" applyAlignment="1">
      <alignment horizontal="center"/>
    </xf>
    <xf numFmtId="2" fontId="16" fillId="0" borderId="16" xfId="0" applyNumberFormat="1" applyFont="1" applyBorder="1" applyAlignment="1">
      <alignment horizontal="center"/>
    </xf>
    <xf numFmtId="2" fontId="8" fillId="0" borderId="20" xfId="0" applyNumberFormat="1" applyFont="1" applyBorder="1" applyAlignment="1">
      <alignment horizontal="center" vertical="center" textRotation="90"/>
    </xf>
    <xf numFmtId="2" fontId="8" fillId="0" borderId="21" xfId="0" applyNumberFormat="1" applyFont="1" applyBorder="1" applyAlignment="1">
      <alignment horizontal="center" vertical="center" textRotation="90"/>
    </xf>
    <xf numFmtId="2" fontId="8" fillId="0" borderId="41" xfId="0" applyNumberFormat="1" applyFont="1" applyBorder="1" applyAlignment="1">
      <alignment horizontal="center" vertical="center" textRotation="90"/>
    </xf>
    <xf numFmtId="2" fontId="8" fillId="0" borderId="22" xfId="0" applyNumberFormat="1" applyFont="1" applyBorder="1" applyAlignment="1">
      <alignment horizontal="center" vertical="center" textRotation="90"/>
    </xf>
    <xf numFmtId="2" fontId="8" fillId="0" borderId="42" xfId="0" applyNumberFormat="1" applyFont="1" applyBorder="1" applyAlignment="1">
      <alignment horizontal="center" vertical="center" textRotation="90"/>
    </xf>
    <xf numFmtId="2" fontId="8" fillId="0" borderId="43" xfId="0" applyNumberFormat="1" applyFont="1" applyBorder="1" applyAlignment="1">
      <alignment horizontal="center" vertical="center" textRotation="90"/>
    </xf>
    <xf numFmtId="0" fontId="17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165" fontId="19" fillId="0" borderId="10" xfId="0" applyNumberFormat="1" applyFont="1" applyBorder="1" applyAlignment="1">
      <alignment horizontal="center" vertical="center"/>
    </xf>
    <xf numFmtId="0" fontId="19" fillId="0" borderId="46" xfId="0" applyFont="1" applyBorder="1" applyAlignment="1">
      <alignment horizontal="center"/>
    </xf>
    <xf numFmtId="164" fontId="7" fillId="0" borderId="13" xfId="0" applyNumberFormat="1" applyFont="1" applyBorder="1" applyAlignment="1">
      <alignment horizontal="center"/>
    </xf>
    <xf numFmtId="1" fontId="7" fillId="0" borderId="17" xfId="0" applyNumberFormat="1" applyFont="1" applyBorder="1" applyAlignment="1">
      <alignment horizontal="center"/>
    </xf>
    <xf numFmtId="1" fontId="7" fillId="0" borderId="15" xfId="0" applyNumberFormat="1" applyFont="1" applyBorder="1" applyAlignment="1">
      <alignment horizontal="center"/>
    </xf>
    <xf numFmtId="1" fontId="7" fillId="0" borderId="16" xfId="0" applyNumberFormat="1" applyFont="1" applyBorder="1" applyAlignment="1">
      <alignment horizontal="center"/>
    </xf>
    <xf numFmtId="0" fontId="0" fillId="0" borderId="47" xfId="0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66" fontId="10" fillId="0" borderId="2" xfId="0" applyNumberFormat="1" applyFont="1" applyBorder="1" applyAlignment="1">
      <alignment horizontal="center"/>
    </xf>
    <xf numFmtId="1" fontId="3" fillId="0" borderId="24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166" fontId="10" fillId="0" borderId="7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9" xfId="0" applyNumberFormat="1" applyFont="1" applyBorder="1" applyAlignment="1">
      <alignment horizontal="center"/>
    </xf>
    <xf numFmtId="165" fontId="10" fillId="0" borderId="10" xfId="0" applyNumberFormat="1" applyFont="1" applyBorder="1" applyAlignment="1">
      <alignment horizontal="center"/>
    </xf>
    <xf numFmtId="0" fontId="15" fillId="0" borderId="0" xfId="0" applyFont="1" applyAlignment="1">
      <alignment vertical="center"/>
    </xf>
    <xf numFmtId="0" fontId="0" fillId="0" borderId="50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1" xfId="0" applyBorder="1" applyAlignment="1">
      <alignment horizontal="center"/>
    </xf>
    <xf numFmtId="0" fontId="4" fillId="0" borderId="56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4" fillId="0" borderId="58" xfId="0" applyFont="1" applyBorder="1" applyAlignment="1">
      <alignment horizontal="center"/>
    </xf>
    <xf numFmtId="0" fontId="4" fillId="0" borderId="59" xfId="0" applyFont="1" applyBorder="1" applyAlignment="1">
      <alignment horizontal="center"/>
    </xf>
    <xf numFmtId="0" fontId="4" fillId="0" borderId="60" xfId="0" applyFont="1" applyBorder="1" applyAlignment="1">
      <alignment horizontal="center"/>
    </xf>
    <xf numFmtId="164" fontId="0" fillId="0" borderId="13" xfId="0" applyNumberFormat="1" applyBorder="1" applyAlignment="1">
      <alignment horizontal="center" vertical="center"/>
    </xf>
    <xf numFmtId="164" fontId="0" fillId="0" borderId="66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164" fontId="0" fillId="0" borderId="3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67" xfId="0" applyBorder="1" applyAlignment="1">
      <alignment horizontal="center"/>
    </xf>
    <xf numFmtId="164" fontId="0" fillId="0" borderId="67" xfId="0" applyNumberFormat="1" applyBorder="1" applyAlignment="1">
      <alignment horizontal="center"/>
    </xf>
    <xf numFmtId="0" fontId="3" fillId="0" borderId="0" xfId="0" applyFont="1"/>
    <xf numFmtId="2" fontId="10" fillId="0" borderId="0" xfId="0" applyNumberFormat="1" applyFont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0" xfId="0" applyAlignment="1">
      <alignment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19" xfId="0" applyFont="1" applyBorder="1" applyAlignment="1">
      <alignment horizontal="right" vertical="center"/>
    </xf>
    <xf numFmtId="0" fontId="8" fillId="0" borderId="2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0" fillId="0" borderId="48" xfId="0" applyBorder="1" applyAlignment="1">
      <alignment horizontal="center"/>
    </xf>
    <xf numFmtId="0" fontId="0" fillId="0" borderId="65" xfId="0" applyBorder="1" applyAlignment="1">
      <alignment horizontal="left" vertical="center" wrapText="1"/>
    </xf>
    <xf numFmtId="0" fontId="0" fillId="0" borderId="61" xfId="0" applyBorder="1" applyAlignment="1">
      <alignment horizontal="center" vertical="center"/>
    </xf>
    <xf numFmtId="165" fontId="0" fillId="0" borderId="62" xfId="0" applyNumberFormat="1" applyBorder="1" applyAlignment="1">
      <alignment horizontal="center" vertical="center"/>
    </xf>
    <xf numFmtId="165" fontId="0" fillId="0" borderId="63" xfId="0" applyNumberFormat="1" applyBorder="1" applyAlignment="1">
      <alignment horizontal="center" vertical="center"/>
    </xf>
    <xf numFmtId="165" fontId="0" fillId="0" borderId="64" xfId="0" applyNumberFormat="1" applyBorder="1" applyAlignment="1">
      <alignment horizontal="center" vertical="center"/>
    </xf>
    <xf numFmtId="2" fontId="0" fillId="0" borderId="61" xfId="0" applyNumberForma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6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9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0" fillId="0" borderId="49" xfId="0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Alignment="1"/>
    <xf numFmtId="2" fontId="22" fillId="0" borderId="0" xfId="0" applyNumberFormat="1" applyFont="1"/>
    <xf numFmtId="2" fontId="8" fillId="0" borderId="0" xfId="0" applyNumberFormat="1" applyFont="1" applyAlignment="1">
      <alignment horizontal="center"/>
    </xf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43C33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43C330"/>
  </sheetPr>
  <dimension ref="A1:O1048576"/>
  <sheetViews>
    <sheetView tabSelected="1" zoomScaleNormal="100" workbookViewId="0">
      <selection activeCell="H72" sqref="H72:I72"/>
    </sheetView>
  </sheetViews>
  <sheetFormatPr defaultColWidth="8.68359375" defaultRowHeight="15" customHeight="1" x14ac:dyDescent="0.55000000000000004"/>
  <cols>
    <col min="1" max="1" width="1.3671875" customWidth="1"/>
    <col min="2" max="2" width="14.41796875" customWidth="1"/>
    <col min="3" max="3" width="11.15625" customWidth="1"/>
    <col min="4" max="6" width="8.83984375" hidden="1" customWidth="1"/>
    <col min="7" max="7" width="8.83984375" customWidth="1"/>
    <col min="8" max="8" width="9.41796875" customWidth="1"/>
    <col min="9" max="9" width="8.15625" customWidth="1"/>
    <col min="10" max="10" width="6.83984375" customWidth="1"/>
    <col min="11" max="12" width="8.15625" customWidth="1"/>
    <col min="13" max="13" width="8.89453125" customWidth="1"/>
    <col min="14" max="14" width="8.15625" customWidth="1"/>
    <col min="15" max="15" width="7.41796875" customWidth="1"/>
    <col min="16381" max="16384" width="11.5234375" customWidth="1"/>
  </cols>
  <sheetData>
    <row r="1" spans="2:15" ht="41.25" customHeight="1" x14ac:dyDescent="0.55000000000000004"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 t="s">
        <v>1</v>
      </c>
      <c r="O1" s="139"/>
    </row>
    <row r="2" spans="2:15" ht="30" customHeight="1" x14ac:dyDescent="0.6">
      <c r="B2" s="3" t="s">
        <v>2</v>
      </c>
      <c r="C2" s="4" t="s">
        <v>3</v>
      </c>
      <c r="D2" s="5" t="s">
        <v>4</v>
      </c>
      <c r="E2" s="6" t="s">
        <v>5</v>
      </c>
      <c r="F2" s="5" t="s">
        <v>6</v>
      </c>
      <c r="G2" s="7" t="s">
        <v>7</v>
      </c>
      <c r="H2" s="8" t="s">
        <v>8</v>
      </c>
      <c r="I2" s="8" t="s">
        <v>9</v>
      </c>
      <c r="J2" s="8" t="s">
        <v>10</v>
      </c>
      <c r="K2" s="9" t="s">
        <v>11</v>
      </c>
      <c r="L2" s="7" t="s">
        <v>7</v>
      </c>
      <c r="M2" s="8" t="s">
        <v>8</v>
      </c>
      <c r="N2" s="8" t="s">
        <v>9</v>
      </c>
      <c r="O2" s="10" t="s">
        <v>10</v>
      </c>
    </row>
    <row r="3" spans="2:15" ht="14.4" x14ac:dyDescent="0.55000000000000004">
      <c r="B3" s="11" t="s">
        <v>12</v>
      </c>
      <c r="C3" s="12" t="s">
        <v>13</v>
      </c>
      <c r="D3" s="13" t="s">
        <v>14</v>
      </c>
      <c r="E3" s="13" t="s">
        <v>14</v>
      </c>
      <c r="F3" s="13" t="s">
        <v>14</v>
      </c>
      <c r="G3" s="14" t="s">
        <v>14</v>
      </c>
      <c r="H3" s="14" t="s">
        <v>14</v>
      </c>
      <c r="I3" s="14" t="s">
        <v>14</v>
      </c>
      <c r="J3" s="14" t="s">
        <v>14</v>
      </c>
      <c r="K3" s="12" t="s">
        <v>14</v>
      </c>
      <c r="L3" s="15" t="s">
        <v>15</v>
      </c>
      <c r="M3" s="14" t="s">
        <v>15</v>
      </c>
      <c r="N3" s="14" t="s">
        <v>15</v>
      </c>
      <c r="O3" s="16" t="s">
        <v>15</v>
      </c>
    </row>
    <row r="4" spans="2:15" ht="14.4" hidden="1" x14ac:dyDescent="0.55000000000000004">
      <c r="B4" s="17">
        <v>1</v>
      </c>
      <c r="C4" s="18">
        <v>0</v>
      </c>
      <c r="D4" s="19">
        <v>0</v>
      </c>
      <c r="E4" s="19">
        <v>0</v>
      </c>
      <c r="F4" s="19">
        <v>0</v>
      </c>
      <c r="G4" s="20">
        <v>0</v>
      </c>
      <c r="H4" s="20">
        <f t="shared" ref="H4:H35" si="0">(G4+D4)/2</f>
        <v>0</v>
      </c>
      <c r="I4" s="20">
        <f t="shared" ref="I4:I35" si="1">(D4+E4)/2</f>
        <v>0</v>
      </c>
      <c r="J4" s="20">
        <f t="shared" ref="J4:J35" si="2">(E4+F4)/2</f>
        <v>0</v>
      </c>
      <c r="K4" s="21" t="s">
        <v>16</v>
      </c>
      <c r="L4" s="22" t="s">
        <v>16</v>
      </c>
      <c r="M4" s="20" t="s">
        <v>16</v>
      </c>
      <c r="N4" s="20" t="s">
        <v>16</v>
      </c>
      <c r="O4" s="23" t="s">
        <v>16</v>
      </c>
    </row>
    <row r="5" spans="2:15" ht="14.4" hidden="1" x14ac:dyDescent="0.55000000000000004">
      <c r="B5" s="17" t="s">
        <v>17</v>
      </c>
      <c r="C5" s="18">
        <v>3.29E-3</v>
      </c>
      <c r="D5" s="19">
        <v>4.3499999999999996</v>
      </c>
      <c r="E5" s="19">
        <v>4.24</v>
      </c>
      <c r="F5" s="19">
        <v>4</v>
      </c>
      <c r="G5" s="20">
        <v>4.3499999999999996</v>
      </c>
      <c r="H5" s="20">
        <f t="shared" si="0"/>
        <v>4.3499999999999996</v>
      </c>
      <c r="I5" s="20">
        <f t="shared" si="1"/>
        <v>4.2949999999999999</v>
      </c>
      <c r="J5" s="20">
        <f t="shared" si="2"/>
        <v>4.12</v>
      </c>
      <c r="K5" s="21">
        <f t="shared" ref="K5:K36" si="3">(C5-C4)*1000</f>
        <v>3.29</v>
      </c>
      <c r="L5" s="22">
        <f t="shared" ref="L5:L36" si="4">(G4+G5)/2*K5</f>
        <v>7.1557499999999994</v>
      </c>
      <c r="M5" s="20">
        <f t="shared" ref="M5:M36" si="5">(H4+H5)/2*K5</f>
        <v>7.1557499999999994</v>
      </c>
      <c r="N5" s="20">
        <f t="shared" ref="N5:N36" si="6">(I4+I5)/2*K5</f>
        <v>7.0652749999999997</v>
      </c>
      <c r="O5" s="23">
        <f t="shared" ref="O5:O36" si="7">(J4+J5)/2*K5</f>
        <v>6.7774000000000001</v>
      </c>
    </row>
    <row r="6" spans="2:15" ht="14.4" hidden="1" x14ac:dyDescent="0.55000000000000004">
      <c r="B6" s="17">
        <v>3</v>
      </c>
      <c r="C6" s="18">
        <v>1.5610000000000001E-2</v>
      </c>
      <c r="D6" s="19">
        <v>4.49</v>
      </c>
      <c r="E6" s="19">
        <v>4.24</v>
      </c>
      <c r="F6" s="19">
        <v>4</v>
      </c>
      <c r="G6" s="20">
        <v>4.49</v>
      </c>
      <c r="H6" s="20">
        <f t="shared" si="0"/>
        <v>4.49</v>
      </c>
      <c r="I6" s="20">
        <f t="shared" si="1"/>
        <v>4.3650000000000002</v>
      </c>
      <c r="J6" s="20">
        <f t="shared" si="2"/>
        <v>4.12</v>
      </c>
      <c r="K6" s="21">
        <f t="shared" si="3"/>
        <v>12.32</v>
      </c>
      <c r="L6" s="22">
        <f t="shared" si="4"/>
        <v>54.4544</v>
      </c>
      <c r="M6" s="20">
        <f t="shared" si="5"/>
        <v>54.4544</v>
      </c>
      <c r="N6" s="20">
        <f t="shared" si="6"/>
        <v>53.345600000000005</v>
      </c>
      <c r="O6" s="23">
        <f t="shared" si="7"/>
        <v>50.758400000000002</v>
      </c>
    </row>
    <row r="7" spans="2:15" ht="14.4" hidden="1" x14ac:dyDescent="0.55000000000000004">
      <c r="B7" s="17">
        <v>4</v>
      </c>
      <c r="C7" s="18">
        <v>2.8369999999999999E-2</v>
      </c>
      <c r="D7" s="19">
        <v>4.95</v>
      </c>
      <c r="E7" s="19">
        <v>4.45</v>
      </c>
      <c r="F7" s="19">
        <v>4</v>
      </c>
      <c r="G7" s="20">
        <v>5.35</v>
      </c>
      <c r="H7" s="20">
        <f t="shared" si="0"/>
        <v>5.15</v>
      </c>
      <c r="I7" s="20">
        <f t="shared" si="1"/>
        <v>4.7</v>
      </c>
      <c r="J7" s="20">
        <f t="shared" si="2"/>
        <v>4.2249999999999996</v>
      </c>
      <c r="K7" s="21">
        <f t="shared" si="3"/>
        <v>12.759999999999998</v>
      </c>
      <c r="L7" s="22">
        <f t="shared" si="4"/>
        <v>62.779199999999989</v>
      </c>
      <c r="M7" s="20">
        <f t="shared" si="5"/>
        <v>61.503199999999993</v>
      </c>
      <c r="N7" s="20">
        <f t="shared" si="6"/>
        <v>57.834699999999998</v>
      </c>
      <c r="O7" s="23">
        <f t="shared" si="7"/>
        <v>53.241099999999982</v>
      </c>
    </row>
    <row r="8" spans="2:15" ht="14.4" hidden="1" x14ac:dyDescent="0.55000000000000004">
      <c r="B8" s="17" t="s">
        <v>18</v>
      </c>
      <c r="C8" s="18">
        <v>4.1450000000000001E-2</v>
      </c>
      <c r="D8" s="19">
        <v>4.93</v>
      </c>
      <c r="E8" s="19">
        <v>4.45</v>
      </c>
      <c r="F8" s="19">
        <v>4</v>
      </c>
      <c r="G8" s="20">
        <v>5.12</v>
      </c>
      <c r="H8" s="20">
        <f t="shared" si="0"/>
        <v>5.0250000000000004</v>
      </c>
      <c r="I8" s="20">
        <f t="shared" si="1"/>
        <v>4.6899999999999995</v>
      </c>
      <c r="J8" s="20">
        <f t="shared" si="2"/>
        <v>4.2249999999999996</v>
      </c>
      <c r="K8" s="21">
        <f t="shared" si="3"/>
        <v>13.080000000000002</v>
      </c>
      <c r="L8" s="22">
        <f t="shared" si="4"/>
        <v>68.473799999999997</v>
      </c>
      <c r="M8" s="20">
        <f t="shared" si="5"/>
        <v>66.544500000000014</v>
      </c>
      <c r="N8" s="20">
        <f t="shared" si="6"/>
        <v>61.410600000000009</v>
      </c>
      <c r="O8" s="23">
        <f t="shared" si="7"/>
        <v>55.263000000000005</v>
      </c>
    </row>
    <row r="9" spans="2:15" ht="14.4" hidden="1" x14ac:dyDescent="0.55000000000000004">
      <c r="B9" s="17">
        <v>6</v>
      </c>
      <c r="C9" s="18">
        <v>5.4760000000000003E-2</v>
      </c>
      <c r="D9" s="19">
        <v>4.87</v>
      </c>
      <c r="E9" s="19">
        <v>4.45</v>
      </c>
      <c r="F9" s="19">
        <v>4</v>
      </c>
      <c r="G9" s="20">
        <v>5.16</v>
      </c>
      <c r="H9" s="20">
        <f t="shared" si="0"/>
        <v>5.0150000000000006</v>
      </c>
      <c r="I9" s="20">
        <f t="shared" si="1"/>
        <v>4.66</v>
      </c>
      <c r="J9" s="20">
        <f t="shared" si="2"/>
        <v>4.2249999999999996</v>
      </c>
      <c r="K9" s="21">
        <f t="shared" si="3"/>
        <v>13.310000000000002</v>
      </c>
      <c r="L9" s="22">
        <f t="shared" si="4"/>
        <v>68.413400000000024</v>
      </c>
      <c r="M9" s="20">
        <f t="shared" si="5"/>
        <v>66.816200000000023</v>
      </c>
      <c r="N9" s="20">
        <f t="shared" si="6"/>
        <v>62.224250000000005</v>
      </c>
      <c r="O9" s="23">
        <f t="shared" si="7"/>
        <v>56.234750000000005</v>
      </c>
    </row>
    <row r="10" spans="2:15" ht="14.4" hidden="1" x14ac:dyDescent="0.55000000000000004">
      <c r="B10" s="17">
        <v>7</v>
      </c>
      <c r="C10" s="18">
        <v>6.7100000000000007E-2</v>
      </c>
      <c r="D10" s="19">
        <v>4.9800000000000004</v>
      </c>
      <c r="E10" s="19">
        <v>4.45</v>
      </c>
      <c r="F10" s="19">
        <v>4</v>
      </c>
      <c r="G10" s="20">
        <v>5.37</v>
      </c>
      <c r="H10" s="20">
        <f t="shared" si="0"/>
        <v>5.1750000000000007</v>
      </c>
      <c r="I10" s="20">
        <f t="shared" si="1"/>
        <v>4.7149999999999999</v>
      </c>
      <c r="J10" s="20">
        <f t="shared" si="2"/>
        <v>4.2249999999999996</v>
      </c>
      <c r="K10" s="21">
        <f t="shared" si="3"/>
        <v>12.340000000000003</v>
      </c>
      <c r="L10" s="22">
        <f t="shared" si="4"/>
        <v>64.970100000000031</v>
      </c>
      <c r="M10" s="20">
        <f t="shared" si="5"/>
        <v>62.872300000000024</v>
      </c>
      <c r="N10" s="20">
        <f t="shared" si="6"/>
        <v>57.843750000000014</v>
      </c>
      <c r="O10" s="23">
        <f t="shared" si="7"/>
        <v>52.136500000000012</v>
      </c>
    </row>
    <row r="11" spans="2:15" ht="14.4" hidden="1" x14ac:dyDescent="0.55000000000000004">
      <c r="B11" s="17" t="s">
        <v>19</v>
      </c>
      <c r="C11" s="18">
        <v>7.961E-2</v>
      </c>
      <c r="D11" s="19">
        <v>4.97</v>
      </c>
      <c r="E11" s="19">
        <v>4.45</v>
      </c>
      <c r="F11" s="19">
        <v>4</v>
      </c>
      <c r="G11" s="20">
        <v>5.36</v>
      </c>
      <c r="H11" s="20">
        <f t="shared" si="0"/>
        <v>5.165</v>
      </c>
      <c r="I11" s="20">
        <f t="shared" si="1"/>
        <v>4.71</v>
      </c>
      <c r="J11" s="20">
        <f t="shared" si="2"/>
        <v>4.2249999999999996</v>
      </c>
      <c r="K11" s="21">
        <f t="shared" si="3"/>
        <v>12.509999999999993</v>
      </c>
      <c r="L11" s="22">
        <f t="shared" si="4"/>
        <v>67.116149999999962</v>
      </c>
      <c r="M11" s="20">
        <f t="shared" si="5"/>
        <v>64.676699999999968</v>
      </c>
      <c r="N11" s="20">
        <f t="shared" si="6"/>
        <v>58.953374999999973</v>
      </c>
      <c r="O11" s="23">
        <f t="shared" si="7"/>
        <v>52.854749999999967</v>
      </c>
    </row>
    <row r="12" spans="2:15" ht="14.4" hidden="1" x14ac:dyDescent="0.55000000000000004">
      <c r="B12" s="17">
        <v>9</v>
      </c>
      <c r="C12" s="18">
        <v>0.1</v>
      </c>
      <c r="D12" s="19">
        <v>4.6500000000000004</v>
      </c>
      <c r="E12" s="19">
        <v>4.25</v>
      </c>
      <c r="F12" s="19">
        <v>4</v>
      </c>
      <c r="G12" s="20">
        <v>4.76</v>
      </c>
      <c r="H12" s="20">
        <f t="shared" si="0"/>
        <v>4.7050000000000001</v>
      </c>
      <c r="I12" s="20">
        <f t="shared" si="1"/>
        <v>4.45</v>
      </c>
      <c r="J12" s="20">
        <f t="shared" si="2"/>
        <v>4.125</v>
      </c>
      <c r="K12" s="21">
        <f t="shared" si="3"/>
        <v>20.390000000000004</v>
      </c>
      <c r="L12" s="22">
        <f t="shared" si="4"/>
        <v>103.17340000000003</v>
      </c>
      <c r="M12" s="20">
        <f t="shared" si="5"/>
        <v>100.62465000000003</v>
      </c>
      <c r="N12" s="20">
        <f t="shared" si="6"/>
        <v>93.386200000000017</v>
      </c>
      <c r="O12" s="23">
        <f t="shared" si="7"/>
        <v>85.128250000000008</v>
      </c>
    </row>
    <row r="13" spans="2:15" ht="14.4" hidden="1" x14ac:dyDescent="0.55000000000000004">
      <c r="B13" s="17">
        <v>10</v>
      </c>
      <c r="C13" s="18">
        <v>0.12</v>
      </c>
      <c r="D13" s="19">
        <v>4.9800000000000004</v>
      </c>
      <c r="E13" s="19">
        <v>4.45</v>
      </c>
      <c r="F13" s="19">
        <v>4</v>
      </c>
      <c r="G13" s="20">
        <v>5.15</v>
      </c>
      <c r="H13" s="20">
        <f t="shared" si="0"/>
        <v>5.0650000000000004</v>
      </c>
      <c r="I13" s="20">
        <f t="shared" si="1"/>
        <v>4.7149999999999999</v>
      </c>
      <c r="J13" s="20">
        <f t="shared" si="2"/>
        <v>4.2249999999999996</v>
      </c>
      <c r="K13" s="21">
        <f t="shared" si="3"/>
        <v>19.999999999999989</v>
      </c>
      <c r="L13" s="22">
        <f t="shared" si="4"/>
        <v>99.099999999999952</v>
      </c>
      <c r="M13" s="20">
        <f t="shared" si="5"/>
        <v>97.699999999999946</v>
      </c>
      <c r="N13" s="20">
        <f t="shared" si="6"/>
        <v>91.649999999999949</v>
      </c>
      <c r="O13" s="23">
        <f t="shared" si="7"/>
        <v>83.499999999999957</v>
      </c>
    </row>
    <row r="14" spans="2:15" ht="14.4" hidden="1" x14ac:dyDescent="0.55000000000000004">
      <c r="B14" s="17">
        <v>11</v>
      </c>
      <c r="C14" s="18">
        <v>0.14000000000000001</v>
      </c>
      <c r="D14" s="19">
        <v>4.99</v>
      </c>
      <c r="E14" s="19">
        <v>4.45</v>
      </c>
      <c r="F14" s="19">
        <v>4</v>
      </c>
      <c r="G14" s="20">
        <v>5.38</v>
      </c>
      <c r="H14" s="20">
        <f t="shared" si="0"/>
        <v>5.1850000000000005</v>
      </c>
      <c r="I14" s="20">
        <f t="shared" si="1"/>
        <v>4.7200000000000006</v>
      </c>
      <c r="J14" s="20">
        <f t="shared" si="2"/>
        <v>4.2249999999999996</v>
      </c>
      <c r="K14" s="21">
        <f t="shared" si="3"/>
        <v>20.000000000000018</v>
      </c>
      <c r="L14" s="22">
        <f t="shared" si="4"/>
        <v>105.30000000000011</v>
      </c>
      <c r="M14" s="20">
        <f t="shared" si="5"/>
        <v>102.50000000000009</v>
      </c>
      <c r="N14" s="20">
        <f t="shared" si="6"/>
        <v>94.350000000000094</v>
      </c>
      <c r="O14" s="23">
        <f t="shared" si="7"/>
        <v>84.500000000000071</v>
      </c>
    </row>
    <row r="15" spans="2:15" ht="14.4" hidden="1" x14ac:dyDescent="0.55000000000000004">
      <c r="B15" s="17">
        <v>12</v>
      </c>
      <c r="C15" s="18">
        <v>0.16</v>
      </c>
      <c r="D15" s="19">
        <v>4.87</v>
      </c>
      <c r="E15" s="19">
        <v>4.45</v>
      </c>
      <c r="F15" s="19">
        <v>4</v>
      </c>
      <c r="G15" s="20">
        <v>5.26</v>
      </c>
      <c r="H15" s="20">
        <f t="shared" si="0"/>
        <v>5.0649999999999995</v>
      </c>
      <c r="I15" s="20">
        <f t="shared" si="1"/>
        <v>4.66</v>
      </c>
      <c r="J15" s="20">
        <f t="shared" si="2"/>
        <v>4.2249999999999996</v>
      </c>
      <c r="K15" s="21">
        <f t="shared" si="3"/>
        <v>19.999999999999989</v>
      </c>
      <c r="L15" s="22">
        <f t="shared" si="4"/>
        <v>106.39999999999995</v>
      </c>
      <c r="M15" s="20">
        <f t="shared" si="5"/>
        <v>102.49999999999994</v>
      </c>
      <c r="N15" s="20">
        <f t="shared" si="6"/>
        <v>93.799999999999955</v>
      </c>
      <c r="O15" s="23">
        <f t="shared" si="7"/>
        <v>84.499999999999943</v>
      </c>
    </row>
    <row r="16" spans="2:15" ht="14.4" hidden="1" x14ac:dyDescent="0.55000000000000004">
      <c r="B16" s="17">
        <v>13</v>
      </c>
      <c r="C16" s="18">
        <v>0.17446999999999999</v>
      </c>
      <c r="D16" s="19">
        <v>5.01</v>
      </c>
      <c r="E16" s="19">
        <v>4.45</v>
      </c>
      <c r="F16" s="19">
        <v>4</v>
      </c>
      <c r="G16" s="20">
        <v>5.4</v>
      </c>
      <c r="H16" s="20">
        <f t="shared" si="0"/>
        <v>5.2050000000000001</v>
      </c>
      <c r="I16" s="20">
        <f t="shared" si="1"/>
        <v>4.7300000000000004</v>
      </c>
      <c r="J16" s="20">
        <f t="shared" si="2"/>
        <v>4.2249999999999996</v>
      </c>
      <c r="K16" s="21">
        <f t="shared" si="3"/>
        <v>14.469999999999983</v>
      </c>
      <c r="L16" s="22">
        <f t="shared" si="4"/>
        <v>77.125099999999904</v>
      </c>
      <c r="M16" s="20">
        <f t="shared" si="5"/>
        <v>74.303449999999913</v>
      </c>
      <c r="N16" s="20">
        <f t="shared" si="6"/>
        <v>67.936649999999929</v>
      </c>
      <c r="O16" s="23">
        <f t="shared" si="7"/>
        <v>61.135749999999923</v>
      </c>
    </row>
    <row r="17" spans="2:15" ht="14.4" hidden="1" x14ac:dyDescent="0.55000000000000004">
      <c r="B17" s="17" t="s">
        <v>20</v>
      </c>
      <c r="C17" s="18">
        <v>0.17655999999999999</v>
      </c>
      <c r="D17" s="19">
        <v>5.25</v>
      </c>
      <c r="E17" s="19">
        <v>4.6500000000000004</v>
      </c>
      <c r="F17" s="19">
        <v>4.2</v>
      </c>
      <c r="G17" s="20">
        <v>5.65</v>
      </c>
      <c r="H17" s="20">
        <f t="shared" si="0"/>
        <v>5.45</v>
      </c>
      <c r="I17" s="20">
        <f t="shared" si="1"/>
        <v>4.95</v>
      </c>
      <c r="J17" s="20">
        <f t="shared" si="2"/>
        <v>4.4250000000000007</v>
      </c>
      <c r="K17" s="21">
        <f t="shared" si="3"/>
        <v>2.0900000000000087</v>
      </c>
      <c r="L17" s="22">
        <f t="shared" si="4"/>
        <v>11.54725000000005</v>
      </c>
      <c r="M17" s="20">
        <f t="shared" si="5"/>
        <v>11.134475000000048</v>
      </c>
      <c r="N17" s="20">
        <f t="shared" si="6"/>
        <v>10.115600000000041</v>
      </c>
      <c r="O17" s="23">
        <f t="shared" si="7"/>
        <v>9.0392500000000382</v>
      </c>
    </row>
    <row r="18" spans="2:15" ht="14.4" hidden="1" x14ac:dyDescent="0.55000000000000004">
      <c r="B18" s="17">
        <v>15</v>
      </c>
      <c r="C18" s="18">
        <v>0.18728</v>
      </c>
      <c r="D18" s="19">
        <v>5.25</v>
      </c>
      <c r="E18" s="19">
        <v>4.6500000000000004</v>
      </c>
      <c r="F18" s="19">
        <v>4.2</v>
      </c>
      <c r="G18" s="20">
        <v>5.65</v>
      </c>
      <c r="H18" s="20">
        <f t="shared" si="0"/>
        <v>5.45</v>
      </c>
      <c r="I18" s="20">
        <f t="shared" si="1"/>
        <v>4.95</v>
      </c>
      <c r="J18" s="20">
        <f t="shared" si="2"/>
        <v>4.4250000000000007</v>
      </c>
      <c r="K18" s="21">
        <f t="shared" si="3"/>
        <v>10.720000000000008</v>
      </c>
      <c r="L18" s="22">
        <f t="shared" si="4"/>
        <v>60.568000000000048</v>
      </c>
      <c r="M18" s="20">
        <f t="shared" si="5"/>
        <v>58.424000000000042</v>
      </c>
      <c r="N18" s="20">
        <f t="shared" si="6"/>
        <v>53.064000000000043</v>
      </c>
      <c r="O18" s="23">
        <f t="shared" si="7"/>
        <v>47.436000000000043</v>
      </c>
    </row>
    <row r="19" spans="2:15" ht="14.4" hidden="1" x14ac:dyDescent="0.55000000000000004">
      <c r="B19" s="17">
        <v>16</v>
      </c>
      <c r="C19" s="18">
        <v>0.19772999999999999</v>
      </c>
      <c r="D19" s="19">
        <v>5.41</v>
      </c>
      <c r="E19" s="19">
        <v>4.6500000000000004</v>
      </c>
      <c r="F19" s="19">
        <v>4.2</v>
      </c>
      <c r="G19" s="20">
        <v>5.9</v>
      </c>
      <c r="H19" s="20">
        <f t="shared" si="0"/>
        <v>5.6550000000000002</v>
      </c>
      <c r="I19" s="20">
        <f t="shared" si="1"/>
        <v>5.03</v>
      </c>
      <c r="J19" s="20">
        <f t="shared" si="2"/>
        <v>4.4250000000000007</v>
      </c>
      <c r="K19" s="21">
        <f t="shared" si="3"/>
        <v>10.449999999999987</v>
      </c>
      <c r="L19" s="22">
        <f t="shared" si="4"/>
        <v>60.348749999999924</v>
      </c>
      <c r="M19" s="20">
        <f t="shared" si="5"/>
        <v>58.023624999999932</v>
      </c>
      <c r="N19" s="20">
        <f t="shared" si="6"/>
        <v>52.145499999999934</v>
      </c>
      <c r="O19" s="23">
        <f t="shared" si="7"/>
        <v>46.241249999999951</v>
      </c>
    </row>
    <row r="20" spans="2:15" ht="14.4" hidden="1" x14ac:dyDescent="0.55000000000000004">
      <c r="B20" s="17">
        <v>17</v>
      </c>
      <c r="C20" s="18">
        <v>0.20957000000000001</v>
      </c>
      <c r="D20" s="19">
        <v>5.41</v>
      </c>
      <c r="E20" s="19">
        <v>4.6500000000000004</v>
      </c>
      <c r="F20" s="19">
        <v>4.2</v>
      </c>
      <c r="G20" s="20">
        <v>5.77</v>
      </c>
      <c r="H20" s="20">
        <f t="shared" si="0"/>
        <v>5.59</v>
      </c>
      <c r="I20" s="20">
        <f t="shared" si="1"/>
        <v>5.03</v>
      </c>
      <c r="J20" s="20">
        <f t="shared" si="2"/>
        <v>4.4250000000000007</v>
      </c>
      <c r="K20" s="21">
        <f t="shared" si="3"/>
        <v>11.840000000000018</v>
      </c>
      <c r="L20" s="22">
        <f t="shared" si="4"/>
        <v>69.086400000000097</v>
      </c>
      <c r="M20" s="20">
        <f t="shared" si="5"/>
        <v>66.570400000000106</v>
      </c>
      <c r="N20" s="20">
        <f t="shared" si="6"/>
        <v>59.555200000000092</v>
      </c>
      <c r="O20" s="23">
        <f t="shared" si="7"/>
        <v>52.392000000000088</v>
      </c>
    </row>
    <row r="21" spans="2:15" ht="14.4" hidden="1" x14ac:dyDescent="0.55000000000000004">
      <c r="B21" s="17" t="s">
        <v>21</v>
      </c>
      <c r="C21" s="18">
        <v>0.22189</v>
      </c>
      <c r="D21" s="19">
        <v>5.41</v>
      </c>
      <c r="E21" s="19">
        <v>4.6500000000000004</v>
      </c>
      <c r="F21" s="19">
        <v>4.2</v>
      </c>
      <c r="G21" s="20">
        <v>5.85</v>
      </c>
      <c r="H21" s="20">
        <f t="shared" si="0"/>
        <v>5.63</v>
      </c>
      <c r="I21" s="20">
        <f t="shared" si="1"/>
        <v>5.03</v>
      </c>
      <c r="J21" s="20">
        <f t="shared" si="2"/>
        <v>4.4250000000000007</v>
      </c>
      <c r="K21" s="21">
        <f t="shared" si="3"/>
        <v>12.319999999999997</v>
      </c>
      <c r="L21" s="22">
        <f t="shared" si="4"/>
        <v>71.579199999999972</v>
      </c>
      <c r="M21" s="20">
        <f t="shared" si="5"/>
        <v>69.115199999999973</v>
      </c>
      <c r="N21" s="20">
        <f t="shared" si="6"/>
        <v>61.969599999999986</v>
      </c>
      <c r="O21" s="23">
        <f t="shared" si="7"/>
        <v>54.515999999999991</v>
      </c>
    </row>
    <row r="22" spans="2:15" ht="14.4" hidden="1" x14ac:dyDescent="0.55000000000000004">
      <c r="B22" s="17">
        <v>19</v>
      </c>
      <c r="C22" s="18">
        <v>0.23422000000000001</v>
      </c>
      <c r="D22" s="19">
        <v>5.41</v>
      </c>
      <c r="E22" s="19">
        <v>4.6500000000000004</v>
      </c>
      <c r="F22" s="19">
        <v>4.2</v>
      </c>
      <c r="G22" s="20">
        <v>5.87</v>
      </c>
      <c r="H22" s="20">
        <f t="shared" si="0"/>
        <v>5.6400000000000006</v>
      </c>
      <c r="I22" s="20">
        <f t="shared" si="1"/>
        <v>5.03</v>
      </c>
      <c r="J22" s="20">
        <f t="shared" si="2"/>
        <v>4.4250000000000007</v>
      </c>
      <c r="K22" s="21">
        <f t="shared" si="3"/>
        <v>12.330000000000007</v>
      </c>
      <c r="L22" s="22">
        <f t="shared" si="4"/>
        <v>72.253800000000041</v>
      </c>
      <c r="M22" s="20">
        <f t="shared" si="5"/>
        <v>69.479550000000032</v>
      </c>
      <c r="N22" s="20">
        <f t="shared" si="6"/>
        <v>62.019900000000042</v>
      </c>
      <c r="O22" s="23">
        <f t="shared" si="7"/>
        <v>54.560250000000039</v>
      </c>
    </row>
    <row r="23" spans="2:15" ht="14.4" hidden="1" x14ac:dyDescent="0.55000000000000004">
      <c r="B23" s="17">
        <v>20</v>
      </c>
      <c r="C23" s="18">
        <v>0.24518000000000001</v>
      </c>
      <c r="D23" s="19">
        <v>5.41</v>
      </c>
      <c r="E23" s="19">
        <v>4.6500000000000004</v>
      </c>
      <c r="F23" s="19">
        <v>4.2</v>
      </c>
      <c r="G23" s="20">
        <v>5.84</v>
      </c>
      <c r="H23" s="20">
        <f t="shared" si="0"/>
        <v>5.625</v>
      </c>
      <c r="I23" s="20">
        <f t="shared" si="1"/>
        <v>5.03</v>
      </c>
      <c r="J23" s="20">
        <f t="shared" si="2"/>
        <v>4.4250000000000007</v>
      </c>
      <c r="K23" s="21">
        <f t="shared" si="3"/>
        <v>10.959999999999997</v>
      </c>
      <c r="L23" s="22">
        <f t="shared" si="4"/>
        <v>64.170799999999986</v>
      </c>
      <c r="M23" s="20">
        <f t="shared" si="5"/>
        <v>61.732199999999985</v>
      </c>
      <c r="N23" s="20">
        <f t="shared" si="6"/>
        <v>55.128799999999991</v>
      </c>
      <c r="O23" s="23">
        <f t="shared" si="7"/>
        <v>48.497999999999998</v>
      </c>
    </row>
    <row r="24" spans="2:15" ht="14.4" hidden="1" x14ac:dyDescent="0.55000000000000004">
      <c r="B24" s="17">
        <v>21</v>
      </c>
      <c r="C24" s="18">
        <v>0.25740000000000002</v>
      </c>
      <c r="D24" s="19">
        <v>5.26</v>
      </c>
      <c r="E24" s="19">
        <v>4.6500000000000004</v>
      </c>
      <c r="F24" s="19">
        <v>4.2</v>
      </c>
      <c r="G24" s="20">
        <v>5.66</v>
      </c>
      <c r="H24" s="20">
        <f t="shared" si="0"/>
        <v>5.46</v>
      </c>
      <c r="I24" s="20">
        <f t="shared" si="1"/>
        <v>4.9550000000000001</v>
      </c>
      <c r="J24" s="20">
        <f t="shared" si="2"/>
        <v>4.4250000000000007</v>
      </c>
      <c r="K24" s="21">
        <f t="shared" si="3"/>
        <v>12.22000000000001</v>
      </c>
      <c r="L24" s="22">
        <f t="shared" si="4"/>
        <v>70.265000000000057</v>
      </c>
      <c r="M24" s="20">
        <f t="shared" si="5"/>
        <v>67.729350000000053</v>
      </c>
      <c r="N24" s="20">
        <f t="shared" si="6"/>
        <v>61.008350000000043</v>
      </c>
      <c r="O24" s="23">
        <f t="shared" si="7"/>
        <v>54.073500000000053</v>
      </c>
    </row>
    <row r="25" spans="2:15" ht="14.4" hidden="1" x14ac:dyDescent="0.55000000000000004">
      <c r="B25" s="17" t="s">
        <v>22</v>
      </c>
      <c r="C25" s="18">
        <v>0.26722000000000001</v>
      </c>
      <c r="D25" s="19">
        <v>5.15</v>
      </c>
      <c r="E25" s="19">
        <v>4.6500000000000004</v>
      </c>
      <c r="F25" s="19">
        <v>4.2</v>
      </c>
      <c r="G25" s="20">
        <v>5.55</v>
      </c>
      <c r="H25" s="20">
        <f t="shared" si="0"/>
        <v>5.35</v>
      </c>
      <c r="I25" s="20">
        <f t="shared" si="1"/>
        <v>4.9000000000000004</v>
      </c>
      <c r="J25" s="20">
        <f t="shared" si="2"/>
        <v>4.4250000000000007</v>
      </c>
      <c r="K25" s="21">
        <f t="shared" si="3"/>
        <v>9.819999999999995</v>
      </c>
      <c r="L25" s="22">
        <f t="shared" si="4"/>
        <v>55.041099999999979</v>
      </c>
      <c r="M25" s="20">
        <f t="shared" si="5"/>
        <v>53.077099999999966</v>
      </c>
      <c r="N25" s="20">
        <f t="shared" si="6"/>
        <v>48.388049999999978</v>
      </c>
      <c r="O25" s="23">
        <f t="shared" si="7"/>
        <v>43.453499999999984</v>
      </c>
    </row>
    <row r="26" spans="2:15" ht="14.4" hidden="1" x14ac:dyDescent="0.55000000000000004">
      <c r="B26" s="17">
        <v>23</v>
      </c>
      <c r="C26" s="18">
        <v>0.26923000000000002</v>
      </c>
      <c r="D26" s="19">
        <v>4.8099999999999996</v>
      </c>
      <c r="E26" s="19">
        <v>4.45</v>
      </c>
      <c r="F26" s="19">
        <v>4</v>
      </c>
      <c r="G26" s="20">
        <v>5.21</v>
      </c>
      <c r="H26" s="20">
        <f t="shared" si="0"/>
        <v>5.01</v>
      </c>
      <c r="I26" s="20">
        <f t="shared" si="1"/>
        <v>4.63</v>
      </c>
      <c r="J26" s="20">
        <f t="shared" si="2"/>
        <v>4.2249999999999996</v>
      </c>
      <c r="K26" s="21">
        <f t="shared" si="3"/>
        <v>2.0100000000000118</v>
      </c>
      <c r="L26" s="22">
        <f t="shared" si="4"/>
        <v>10.813800000000063</v>
      </c>
      <c r="M26" s="20">
        <f t="shared" si="5"/>
        <v>10.41180000000006</v>
      </c>
      <c r="N26" s="20">
        <f t="shared" si="6"/>
        <v>9.5776500000000571</v>
      </c>
      <c r="O26" s="23">
        <f t="shared" si="7"/>
        <v>8.6932500000000505</v>
      </c>
    </row>
    <row r="27" spans="2:15" ht="14.4" hidden="1" x14ac:dyDescent="0.55000000000000004">
      <c r="B27" s="17">
        <v>24</v>
      </c>
      <c r="C27" s="18">
        <v>0.28499999999999998</v>
      </c>
      <c r="D27" s="19">
        <v>4.8600000000000003</v>
      </c>
      <c r="E27" s="19">
        <v>4.45</v>
      </c>
      <c r="F27" s="19">
        <v>4</v>
      </c>
      <c r="G27" s="20">
        <v>5.26</v>
      </c>
      <c r="H27" s="20">
        <f t="shared" si="0"/>
        <v>5.0600000000000005</v>
      </c>
      <c r="I27" s="20">
        <f t="shared" si="1"/>
        <v>4.6550000000000002</v>
      </c>
      <c r="J27" s="20">
        <f t="shared" si="2"/>
        <v>4.2249999999999996</v>
      </c>
      <c r="K27" s="21">
        <f t="shared" si="3"/>
        <v>15.76999999999995</v>
      </c>
      <c r="L27" s="22">
        <f t="shared" si="4"/>
        <v>82.555949999999726</v>
      </c>
      <c r="M27" s="20">
        <f t="shared" si="5"/>
        <v>79.401949999999744</v>
      </c>
      <c r="N27" s="20">
        <f t="shared" si="6"/>
        <v>73.212224999999762</v>
      </c>
      <c r="O27" s="23">
        <f t="shared" si="7"/>
        <v>66.628249999999781</v>
      </c>
    </row>
    <row r="28" spans="2:15" ht="14.4" hidden="1" x14ac:dyDescent="0.55000000000000004">
      <c r="B28" s="17">
        <v>25</v>
      </c>
      <c r="C28" s="18">
        <v>0.30499999999999999</v>
      </c>
      <c r="D28" s="19">
        <v>4.5199999999999996</v>
      </c>
      <c r="E28" s="19">
        <v>4.24</v>
      </c>
      <c r="F28" s="19">
        <v>4</v>
      </c>
      <c r="G28" s="20">
        <v>4.5199999999999996</v>
      </c>
      <c r="H28" s="20">
        <f t="shared" si="0"/>
        <v>4.5199999999999996</v>
      </c>
      <c r="I28" s="20">
        <f t="shared" si="1"/>
        <v>4.38</v>
      </c>
      <c r="J28" s="20">
        <f t="shared" si="2"/>
        <v>4.12</v>
      </c>
      <c r="K28" s="21">
        <f t="shared" si="3"/>
        <v>20.000000000000018</v>
      </c>
      <c r="L28" s="22">
        <f t="shared" si="4"/>
        <v>97.800000000000082</v>
      </c>
      <c r="M28" s="20">
        <f t="shared" si="5"/>
        <v>95.800000000000082</v>
      </c>
      <c r="N28" s="20">
        <f t="shared" si="6"/>
        <v>90.35000000000008</v>
      </c>
      <c r="O28" s="23">
        <f t="shared" si="7"/>
        <v>83.45000000000006</v>
      </c>
    </row>
    <row r="29" spans="2:15" ht="14.4" hidden="1" x14ac:dyDescent="0.55000000000000004">
      <c r="B29" s="17">
        <v>26</v>
      </c>
      <c r="C29" s="18">
        <v>0.32500000000000001</v>
      </c>
      <c r="D29" s="19">
        <v>4.6399999999999997</v>
      </c>
      <c r="E29" s="19">
        <v>4.24</v>
      </c>
      <c r="F29" s="19">
        <v>4</v>
      </c>
      <c r="G29" s="20">
        <v>4.8499999999999996</v>
      </c>
      <c r="H29" s="20">
        <f t="shared" si="0"/>
        <v>4.7449999999999992</v>
      </c>
      <c r="I29" s="20">
        <f t="shared" si="1"/>
        <v>4.4399999999999995</v>
      </c>
      <c r="J29" s="20">
        <f t="shared" si="2"/>
        <v>4.12</v>
      </c>
      <c r="K29" s="21">
        <f t="shared" si="3"/>
        <v>20.000000000000018</v>
      </c>
      <c r="L29" s="22">
        <f t="shared" si="4"/>
        <v>93.700000000000074</v>
      </c>
      <c r="M29" s="20">
        <f t="shared" si="5"/>
        <v>92.650000000000077</v>
      </c>
      <c r="N29" s="20">
        <f t="shared" si="6"/>
        <v>88.200000000000088</v>
      </c>
      <c r="O29" s="23">
        <f t="shared" si="7"/>
        <v>82.400000000000077</v>
      </c>
    </row>
    <row r="30" spans="2:15" ht="14.4" hidden="1" x14ac:dyDescent="0.55000000000000004">
      <c r="B30" s="17">
        <v>27</v>
      </c>
      <c r="C30" s="18">
        <v>0.34499999999999997</v>
      </c>
      <c r="D30" s="19">
        <v>5.21</v>
      </c>
      <c r="E30" s="19">
        <v>4.45</v>
      </c>
      <c r="F30" s="19">
        <v>4</v>
      </c>
      <c r="G30" s="20">
        <v>5.62</v>
      </c>
      <c r="H30" s="20">
        <f t="shared" si="0"/>
        <v>5.415</v>
      </c>
      <c r="I30" s="20">
        <f t="shared" si="1"/>
        <v>4.83</v>
      </c>
      <c r="J30" s="20">
        <f t="shared" si="2"/>
        <v>4.2249999999999996</v>
      </c>
      <c r="K30" s="21">
        <f t="shared" si="3"/>
        <v>19.999999999999961</v>
      </c>
      <c r="L30" s="22">
        <f t="shared" si="4"/>
        <v>104.69999999999979</v>
      </c>
      <c r="M30" s="20">
        <f t="shared" si="5"/>
        <v>101.59999999999981</v>
      </c>
      <c r="N30" s="20">
        <f t="shared" si="6"/>
        <v>92.699999999999818</v>
      </c>
      <c r="O30" s="23">
        <f t="shared" si="7"/>
        <v>83.449999999999832</v>
      </c>
    </row>
    <row r="31" spans="2:15" ht="14.4" hidden="1" x14ac:dyDescent="0.55000000000000004">
      <c r="B31" s="17">
        <v>28</v>
      </c>
      <c r="C31" s="18">
        <v>0.36499999999999999</v>
      </c>
      <c r="D31" s="19">
        <v>4.8600000000000003</v>
      </c>
      <c r="E31" s="19">
        <v>4.45</v>
      </c>
      <c r="F31" s="19">
        <v>4</v>
      </c>
      <c r="G31" s="20">
        <v>5.25</v>
      </c>
      <c r="H31" s="20">
        <f t="shared" si="0"/>
        <v>5.0549999999999997</v>
      </c>
      <c r="I31" s="20">
        <f t="shared" si="1"/>
        <v>4.6550000000000002</v>
      </c>
      <c r="J31" s="20">
        <f t="shared" si="2"/>
        <v>4.2249999999999996</v>
      </c>
      <c r="K31" s="21">
        <f t="shared" si="3"/>
        <v>20.000000000000018</v>
      </c>
      <c r="L31" s="22">
        <f t="shared" si="4"/>
        <v>108.7000000000001</v>
      </c>
      <c r="M31" s="20">
        <f t="shared" si="5"/>
        <v>104.70000000000009</v>
      </c>
      <c r="N31" s="20">
        <f t="shared" si="6"/>
        <v>94.85000000000008</v>
      </c>
      <c r="O31" s="23">
        <f t="shared" si="7"/>
        <v>84.500000000000071</v>
      </c>
    </row>
    <row r="32" spans="2:15" ht="14.4" hidden="1" x14ac:dyDescent="0.55000000000000004">
      <c r="B32" s="17" t="s">
        <v>23</v>
      </c>
      <c r="C32" s="18">
        <v>0.38323000000000002</v>
      </c>
      <c r="D32" s="19">
        <v>4.6399999999999997</v>
      </c>
      <c r="E32" s="19">
        <v>4.24</v>
      </c>
      <c r="F32" s="19">
        <v>4</v>
      </c>
      <c r="G32" s="20">
        <v>4.7699999999999996</v>
      </c>
      <c r="H32" s="20">
        <f t="shared" si="0"/>
        <v>4.7050000000000001</v>
      </c>
      <c r="I32" s="20">
        <f t="shared" si="1"/>
        <v>4.4399999999999995</v>
      </c>
      <c r="J32" s="20">
        <f t="shared" si="2"/>
        <v>4.12</v>
      </c>
      <c r="K32" s="21">
        <f t="shared" si="3"/>
        <v>18.230000000000025</v>
      </c>
      <c r="L32" s="22">
        <f t="shared" si="4"/>
        <v>91.332300000000117</v>
      </c>
      <c r="M32" s="20">
        <f t="shared" si="5"/>
        <v>88.962400000000116</v>
      </c>
      <c r="N32" s="20">
        <f t="shared" si="6"/>
        <v>82.9009250000001</v>
      </c>
      <c r="O32" s="23">
        <f t="shared" si="7"/>
        <v>76.064675000000094</v>
      </c>
    </row>
    <row r="33" spans="2:15" ht="14.4" hidden="1" x14ac:dyDescent="0.55000000000000004">
      <c r="B33" s="17">
        <v>30</v>
      </c>
      <c r="C33" s="18">
        <v>0.39499000000000001</v>
      </c>
      <c r="D33" s="19">
        <v>5.0199999999999996</v>
      </c>
      <c r="E33" s="19">
        <v>4.45</v>
      </c>
      <c r="F33" s="19">
        <v>4</v>
      </c>
      <c r="G33" s="20">
        <v>5.42</v>
      </c>
      <c r="H33" s="20">
        <f t="shared" si="0"/>
        <v>5.22</v>
      </c>
      <c r="I33" s="20">
        <f t="shared" si="1"/>
        <v>4.7349999999999994</v>
      </c>
      <c r="J33" s="20">
        <f t="shared" si="2"/>
        <v>4.2249999999999996</v>
      </c>
      <c r="K33" s="21">
        <f t="shared" si="3"/>
        <v>11.759999999999993</v>
      </c>
      <c r="L33" s="22">
        <f t="shared" si="4"/>
        <v>59.917199999999958</v>
      </c>
      <c r="M33" s="20">
        <f t="shared" si="5"/>
        <v>58.358999999999966</v>
      </c>
      <c r="N33" s="20">
        <f t="shared" si="6"/>
        <v>53.948999999999963</v>
      </c>
      <c r="O33" s="23">
        <f t="shared" si="7"/>
        <v>49.068599999999961</v>
      </c>
    </row>
    <row r="34" spans="2:15" ht="14.4" x14ac:dyDescent="0.55000000000000004">
      <c r="B34" s="17" t="s">
        <v>24</v>
      </c>
      <c r="C34" s="18">
        <v>0.40644999999999998</v>
      </c>
      <c r="D34" s="19">
        <v>5.08</v>
      </c>
      <c r="E34" s="19">
        <v>4.45</v>
      </c>
      <c r="F34" s="19">
        <v>4</v>
      </c>
      <c r="G34" s="20">
        <v>5.48</v>
      </c>
      <c r="H34" s="20">
        <f t="shared" si="0"/>
        <v>5.28</v>
      </c>
      <c r="I34" s="20">
        <f t="shared" si="1"/>
        <v>4.7650000000000006</v>
      </c>
      <c r="J34" s="20">
        <f t="shared" si="2"/>
        <v>4.2249999999999996</v>
      </c>
      <c r="K34" s="21">
        <f t="shared" si="3"/>
        <v>11.459999999999971</v>
      </c>
      <c r="L34" s="22">
        <f t="shared" si="4"/>
        <v>62.456999999999844</v>
      </c>
      <c r="M34" s="20">
        <f t="shared" si="5"/>
        <v>60.164999999999843</v>
      </c>
      <c r="N34" s="20">
        <f t="shared" si="6"/>
        <v>54.43499999999986</v>
      </c>
      <c r="O34" s="23">
        <f t="shared" si="7"/>
        <v>48.418499999999874</v>
      </c>
    </row>
    <row r="35" spans="2:15" ht="14.4" x14ac:dyDescent="0.55000000000000004">
      <c r="B35" s="17">
        <v>32</v>
      </c>
      <c r="C35" s="18">
        <v>0.41787000000000002</v>
      </c>
      <c r="D35" s="19">
        <v>5.21</v>
      </c>
      <c r="E35" s="19">
        <v>4.45</v>
      </c>
      <c r="F35" s="19">
        <v>4</v>
      </c>
      <c r="G35" s="20">
        <v>5.96</v>
      </c>
      <c r="H35" s="20">
        <f t="shared" si="0"/>
        <v>5.585</v>
      </c>
      <c r="I35" s="20">
        <f t="shared" si="1"/>
        <v>4.83</v>
      </c>
      <c r="J35" s="20">
        <f t="shared" si="2"/>
        <v>4.2249999999999996</v>
      </c>
      <c r="K35" s="21">
        <f t="shared" si="3"/>
        <v>11.420000000000041</v>
      </c>
      <c r="L35" s="22">
        <f t="shared" si="4"/>
        <v>65.322400000000243</v>
      </c>
      <c r="M35" s="20">
        <f t="shared" si="5"/>
        <v>62.03915000000022</v>
      </c>
      <c r="N35" s="20">
        <f t="shared" si="6"/>
        <v>54.787450000000199</v>
      </c>
      <c r="O35" s="23">
        <f t="shared" si="7"/>
        <v>48.249500000000168</v>
      </c>
    </row>
    <row r="36" spans="2:15" ht="14.4" x14ac:dyDescent="0.55000000000000004">
      <c r="B36" s="17" t="s">
        <v>25</v>
      </c>
      <c r="C36" s="18">
        <v>0.42965999999999999</v>
      </c>
      <c r="D36" s="19">
        <v>4.9000000000000004</v>
      </c>
      <c r="E36" s="19">
        <v>4.45</v>
      </c>
      <c r="F36" s="19">
        <v>4</v>
      </c>
      <c r="G36" s="20">
        <v>5.3</v>
      </c>
      <c r="H36" s="20">
        <f t="shared" ref="H36:H66" si="8">(G36+D36)/2</f>
        <v>5.0999999999999996</v>
      </c>
      <c r="I36" s="20">
        <f t="shared" ref="I36:I66" si="9">(D36+E36)/2</f>
        <v>4.6750000000000007</v>
      </c>
      <c r="J36" s="20">
        <f t="shared" ref="J36:J66" si="10">(E36+F36)/2</f>
        <v>4.2249999999999996</v>
      </c>
      <c r="K36" s="21">
        <f t="shared" si="3"/>
        <v>11.789999999999967</v>
      </c>
      <c r="L36" s="22">
        <f t="shared" si="4"/>
        <v>66.37769999999982</v>
      </c>
      <c r="M36" s="20">
        <f t="shared" si="5"/>
        <v>62.988074999999817</v>
      </c>
      <c r="N36" s="20">
        <f t="shared" si="6"/>
        <v>56.031974999999846</v>
      </c>
      <c r="O36" s="23">
        <f t="shared" si="7"/>
        <v>49.812749999999859</v>
      </c>
    </row>
    <row r="37" spans="2:15" ht="14.4" x14ac:dyDescent="0.55000000000000004">
      <c r="B37" s="17">
        <v>34</v>
      </c>
      <c r="C37" s="18">
        <v>0.44950000000000001</v>
      </c>
      <c r="D37" s="19">
        <v>4.97</v>
      </c>
      <c r="E37" s="19">
        <v>4.45</v>
      </c>
      <c r="F37" s="19">
        <v>4</v>
      </c>
      <c r="G37" s="20">
        <v>5.36</v>
      </c>
      <c r="H37" s="20">
        <f t="shared" si="8"/>
        <v>5.165</v>
      </c>
      <c r="I37" s="20">
        <f t="shared" si="9"/>
        <v>4.71</v>
      </c>
      <c r="J37" s="20">
        <f t="shared" si="10"/>
        <v>4.2249999999999996</v>
      </c>
      <c r="K37" s="21">
        <f t="shared" ref="K37:K66" si="11">(C37-C36)*1000</f>
        <v>19.840000000000025</v>
      </c>
      <c r="L37" s="22">
        <f t="shared" ref="L37:L66" si="12">(G36+G37)/2*K37</f>
        <v>105.74720000000013</v>
      </c>
      <c r="M37" s="20">
        <f t="shared" ref="M37:M66" si="13">(H36+H37)/2*K37</f>
        <v>101.82880000000013</v>
      </c>
      <c r="N37" s="20">
        <f t="shared" ref="N37:N66" si="14">(I36+I37)/2*K37</f>
        <v>93.099200000000138</v>
      </c>
      <c r="O37" s="23">
        <f t="shared" ref="O37:O66" si="15">(J36+J37)/2*K37</f>
        <v>83.824000000000098</v>
      </c>
    </row>
    <row r="38" spans="2:15" ht="14.4" x14ac:dyDescent="0.55000000000000004">
      <c r="B38" s="17">
        <v>35</v>
      </c>
      <c r="C38" s="18">
        <v>0.46</v>
      </c>
      <c r="D38" s="19">
        <v>8.14</v>
      </c>
      <c r="E38" s="19">
        <v>7.74</v>
      </c>
      <c r="F38" s="19">
        <v>7.5</v>
      </c>
      <c r="G38" s="20">
        <v>8.5299999999999994</v>
      </c>
      <c r="H38" s="20">
        <f t="shared" si="8"/>
        <v>8.3350000000000009</v>
      </c>
      <c r="I38" s="20">
        <f t="shared" si="9"/>
        <v>7.94</v>
      </c>
      <c r="J38" s="20">
        <f t="shared" si="10"/>
        <v>7.62</v>
      </c>
      <c r="K38" s="21">
        <f t="shared" si="11"/>
        <v>10.500000000000009</v>
      </c>
      <c r="L38" s="22">
        <f t="shared" si="12"/>
        <v>72.92250000000007</v>
      </c>
      <c r="M38" s="20">
        <f t="shared" si="13"/>
        <v>70.875000000000057</v>
      </c>
      <c r="N38" s="20">
        <f t="shared" si="14"/>
        <v>66.412500000000051</v>
      </c>
      <c r="O38" s="23">
        <f t="shared" si="15"/>
        <v>62.186250000000044</v>
      </c>
    </row>
    <row r="39" spans="2:15" ht="14.4" x14ac:dyDescent="0.55000000000000004">
      <c r="B39" s="17">
        <v>36</v>
      </c>
      <c r="C39" s="18">
        <v>0.47249999999999998</v>
      </c>
      <c r="D39" s="19">
        <v>8.1199999999999992</v>
      </c>
      <c r="E39" s="19">
        <v>7.74</v>
      </c>
      <c r="F39" s="19">
        <v>7.5</v>
      </c>
      <c r="G39" s="20">
        <v>8.1199999999999992</v>
      </c>
      <c r="H39" s="20">
        <f t="shared" si="8"/>
        <v>8.1199999999999992</v>
      </c>
      <c r="I39" s="20">
        <f t="shared" si="9"/>
        <v>7.93</v>
      </c>
      <c r="J39" s="20">
        <f t="shared" si="10"/>
        <v>7.62</v>
      </c>
      <c r="K39" s="21">
        <f t="shared" si="11"/>
        <v>12.499999999999956</v>
      </c>
      <c r="L39" s="22">
        <f t="shared" si="12"/>
        <v>104.06249999999962</v>
      </c>
      <c r="M39" s="20">
        <f t="shared" si="13"/>
        <v>102.84374999999963</v>
      </c>
      <c r="N39" s="20">
        <f t="shared" si="14"/>
        <v>99.187499999999659</v>
      </c>
      <c r="O39" s="23">
        <f t="shared" si="15"/>
        <v>95.249999999999659</v>
      </c>
    </row>
    <row r="40" spans="2:15" ht="14.4" x14ac:dyDescent="0.55000000000000004">
      <c r="B40" s="17">
        <v>37</v>
      </c>
      <c r="C40" s="18">
        <v>0.48399999999999999</v>
      </c>
      <c r="D40" s="19">
        <v>8.14</v>
      </c>
      <c r="E40" s="19">
        <v>7.74</v>
      </c>
      <c r="F40" s="19">
        <v>7.5</v>
      </c>
      <c r="G40" s="20">
        <v>8.34</v>
      </c>
      <c r="H40" s="20">
        <f t="shared" si="8"/>
        <v>8.24</v>
      </c>
      <c r="I40" s="20">
        <f t="shared" si="9"/>
        <v>7.94</v>
      </c>
      <c r="J40" s="20">
        <f t="shared" si="10"/>
        <v>7.62</v>
      </c>
      <c r="K40" s="21">
        <f t="shared" si="11"/>
        <v>11.500000000000011</v>
      </c>
      <c r="L40" s="22">
        <f t="shared" si="12"/>
        <v>94.645000000000095</v>
      </c>
      <c r="M40" s="20">
        <f t="shared" si="13"/>
        <v>94.070000000000078</v>
      </c>
      <c r="N40" s="20">
        <f t="shared" si="14"/>
        <v>91.252500000000097</v>
      </c>
      <c r="O40" s="23">
        <f t="shared" si="15"/>
        <v>87.630000000000081</v>
      </c>
    </row>
    <row r="41" spans="2:15" ht="14.4" x14ac:dyDescent="0.55000000000000004">
      <c r="B41" s="17">
        <v>38</v>
      </c>
      <c r="C41" s="18">
        <v>0.4955</v>
      </c>
      <c r="D41" s="19">
        <v>4.16</v>
      </c>
      <c r="E41" s="19">
        <v>4.16</v>
      </c>
      <c r="F41" s="19">
        <v>4</v>
      </c>
      <c r="G41" s="20">
        <v>4.16</v>
      </c>
      <c r="H41" s="20">
        <f t="shared" si="8"/>
        <v>4.16</v>
      </c>
      <c r="I41" s="20">
        <f t="shared" si="9"/>
        <v>4.16</v>
      </c>
      <c r="J41" s="20">
        <f t="shared" si="10"/>
        <v>4.08</v>
      </c>
      <c r="K41" s="21">
        <f t="shared" si="11"/>
        <v>11.500000000000011</v>
      </c>
      <c r="L41" s="22">
        <f t="shared" si="12"/>
        <v>71.875000000000071</v>
      </c>
      <c r="M41" s="20">
        <f t="shared" si="13"/>
        <v>71.300000000000068</v>
      </c>
      <c r="N41" s="20">
        <f t="shared" si="14"/>
        <v>69.575000000000074</v>
      </c>
      <c r="O41" s="23">
        <f t="shared" si="15"/>
        <v>67.275000000000063</v>
      </c>
    </row>
    <row r="42" spans="2:15" ht="14.4" x14ac:dyDescent="0.55000000000000004">
      <c r="B42" s="17" t="s">
        <v>26</v>
      </c>
      <c r="C42" s="18">
        <v>0.49897000000000002</v>
      </c>
      <c r="D42" s="19">
        <v>5.23</v>
      </c>
      <c r="E42" s="19">
        <v>4.7</v>
      </c>
      <c r="F42" s="19">
        <v>4.25</v>
      </c>
      <c r="G42" s="20">
        <v>5.35</v>
      </c>
      <c r="H42" s="20">
        <f t="shared" si="8"/>
        <v>5.29</v>
      </c>
      <c r="I42" s="20">
        <f t="shared" si="9"/>
        <v>4.9649999999999999</v>
      </c>
      <c r="J42" s="20">
        <f t="shared" si="10"/>
        <v>4.4749999999999996</v>
      </c>
      <c r="K42" s="21">
        <f t="shared" si="11"/>
        <v>3.4700000000000286</v>
      </c>
      <c r="L42" s="22">
        <f t="shared" si="12"/>
        <v>16.499850000000137</v>
      </c>
      <c r="M42" s="20">
        <f t="shared" si="13"/>
        <v>16.395750000000135</v>
      </c>
      <c r="N42" s="20">
        <f t="shared" si="14"/>
        <v>15.83187500000013</v>
      </c>
      <c r="O42" s="23">
        <f t="shared" si="15"/>
        <v>14.842925000000122</v>
      </c>
    </row>
    <row r="43" spans="2:15" ht="14.4" x14ac:dyDescent="0.55000000000000004">
      <c r="B43" s="17">
        <v>40</v>
      </c>
      <c r="C43" s="18">
        <v>0.51</v>
      </c>
      <c r="D43" s="19">
        <v>5.46</v>
      </c>
      <c r="E43" s="19">
        <v>4.7</v>
      </c>
      <c r="F43" s="19">
        <v>4.25</v>
      </c>
      <c r="G43" s="20">
        <v>6.07</v>
      </c>
      <c r="H43" s="20">
        <f t="shared" si="8"/>
        <v>5.7650000000000006</v>
      </c>
      <c r="I43" s="20">
        <f t="shared" si="9"/>
        <v>5.08</v>
      </c>
      <c r="J43" s="20">
        <f t="shared" si="10"/>
        <v>4.4749999999999996</v>
      </c>
      <c r="K43" s="21">
        <f t="shared" si="11"/>
        <v>11.029999999999983</v>
      </c>
      <c r="L43" s="22">
        <f t="shared" si="12"/>
        <v>62.981299999999905</v>
      </c>
      <c r="M43" s="20">
        <f t="shared" si="13"/>
        <v>60.968324999999908</v>
      </c>
      <c r="N43" s="20">
        <f t="shared" si="14"/>
        <v>55.398174999999917</v>
      </c>
      <c r="O43" s="23">
        <f t="shared" si="15"/>
        <v>49.359249999999925</v>
      </c>
    </row>
    <row r="44" spans="2:15" ht="14.4" x14ac:dyDescent="0.55000000000000004">
      <c r="B44" s="17">
        <v>41</v>
      </c>
      <c r="C44" s="18">
        <v>0.52136000000000005</v>
      </c>
      <c r="D44" s="19">
        <v>4.8899999999999997</v>
      </c>
      <c r="E44" s="19">
        <v>4.49</v>
      </c>
      <c r="F44" s="19">
        <v>4.25</v>
      </c>
      <c r="G44" s="20">
        <v>5.28</v>
      </c>
      <c r="H44" s="20">
        <f t="shared" si="8"/>
        <v>5.085</v>
      </c>
      <c r="I44" s="20">
        <f t="shared" si="9"/>
        <v>4.6899999999999995</v>
      </c>
      <c r="J44" s="20">
        <f t="shared" si="10"/>
        <v>4.37</v>
      </c>
      <c r="K44" s="21">
        <f t="shared" si="11"/>
        <v>11.360000000000037</v>
      </c>
      <c r="L44" s="22">
        <f t="shared" si="12"/>
        <v>64.468000000000217</v>
      </c>
      <c r="M44" s="20">
        <f t="shared" si="13"/>
        <v>61.628000000000206</v>
      </c>
      <c r="N44" s="20">
        <f t="shared" si="14"/>
        <v>55.493600000000178</v>
      </c>
      <c r="O44" s="23">
        <f t="shared" si="15"/>
        <v>50.239600000000159</v>
      </c>
    </row>
    <row r="45" spans="2:15" ht="14.4" x14ac:dyDescent="0.55000000000000004">
      <c r="B45" s="17" t="s">
        <v>27</v>
      </c>
      <c r="C45" s="18">
        <v>0.53369</v>
      </c>
      <c r="D45" s="19">
        <v>4.2699999999999996</v>
      </c>
      <c r="E45" s="19">
        <v>4.2699999999999996</v>
      </c>
      <c r="F45" s="19">
        <v>4.25</v>
      </c>
      <c r="G45" s="20">
        <v>4.2699999999999996</v>
      </c>
      <c r="H45" s="20">
        <f t="shared" si="8"/>
        <v>4.2699999999999996</v>
      </c>
      <c r="I45" s="20">
        <f t="shared" si="9"/>
        <v>4.2699999999999996</v>
      </c>
      <c r="J45" s="20">
        <f t="shared" si="10"/>
        <v>4.26</v>
      </c>
      <c r="K45" s="21">
        <f t="shared" si="11"/>
        <v>12.329999999999952</v>
      </c>
      <c r="L45" s="22">
        <f t="shared" si="12"/>
        <v>58.875749999999776</v>
      </c>
      <c r="M45" s="20">
        <f t="shared" si="13"/>
        <v>57.673574999999779</v>
      </c>
      <c r="N45" s="20">
        <f t="shared" si="14"/>
        <v>55.238399999999778</v>
      </c>
      <c r="O45" s="23">
        <f t="shared" si="15"/>
        <v>53.203949999999786</v>
      </c>
    </row>
    <row r="46" spans="2:15" ht="14.4" x14ac:dyDescent="0.55000000000000004">
      <c r="B46" s="17">
        <v>43</v>
      </c>
      <c r="C46" s="18">
        <v>0.54508999999999996</v>
      </c>
      <c r="D46" s="19">
        <v>5.46</v>
      </c>
      <c r="E46" s="19">
        <v>4.7</v>
      </c>
      <c r="F46" s="19">
        <v>4.25</v>
      </c>
      <c r="G46" s="20">
        <v>5.93</v>
      </c>
      <c r="H46" s="20">
        <f t="shared" si="8"/>
        <v>5.6950000000000003</v>
      </c>
      <c r="I46" s="20">
        <f t="shared" si="9"/>
        <v>5.08</v>
      </c>
      <c r="J46" s="20">
        <f t="shared" si="10"/>
        <v>4.4749999999999996</v>
      </c>
      <c r="K46" s="21">
        <f t="shared" si="11"/>
        <v>11.399999999999967</v>
      </c>
      <c r="L46" s="22">
        <f t="shared" si="12"/>
        <v>58.139999999999823</v>
      </c>
      <c r="M46" s="20">
        <f t="shared" si="13"/>
        <v>56.800499999999836</v>
      </c>
      <c r="N46" s="20">
        <f t="shared" si="14"/>
        <v>53.294999999999845</v>
      </c>
      <c r="O46" s="23">
        <f t="shared" si="15"/>
        <v>49.789499999999848</v>
      </c>
    </row>
    <row r="47" spans="2:15" ht="14.4" x14ac:dyDescent="0.55000000000000004">
      <c r="B47" s="17">
        <v>44</v>
      </c>
      <c r="C47" s="18">
        <v>0.55757000000000001</v>
      </c>
      <c r="D47" s="19">
        <v>5.22</v>
      </c>
      <c r="E47" s="19">
        <v>4.7</v>
      </c>
      <c r="F47" s="19">
        <v>4.25</v>
      </c>
      <c r="G47" s="20">
        <v>5.61</v>
      </c>
      <c r="H47" s="20">
        <f t="shared" si="8"/>
        <v>5.415</v>
      </c>
      <c r="I47" s="20">
        <f t="shared" si="9"/>
        <v>4.96</v>
      </c>
      <c r="J47" s="20">
        <f t="shared" si="10"/>
        <v>4.4749999999999996</v>
      </c>
      <c r="K47" s="21">
        <f t="shared" si="11"/>
        <v>12.480000000000047</v>
      </c>
      <c r="L47" s="22">
        <f t="shared" si="12"/>
        <v>72.009600000000262</v>
      </c>
      <c r="M47" s="20">
        <f t="shared" si="13"/>
        <v>69.326400000000262</v>
      </c>
      <c r="N47" s="20">
        <f t="shared" si="14"/>
        <v>62.649600000000227</v>
      </c>
      <c r="O47" s="23">
        <f t="shared" si="15"/>
        <v>55.848000000000205</v>
      </c>
    </row>
    <row r="48" spans="2:15" ht="14.4" x14ac:dyDescent="0.55000000000000004">
      <c r="B48" s="17" t="s">
        <v>28</v>
      </c>
      <c r="C48" s="18">
        <v>0.56840999999999997</v>
      </c>
      <c r="D48" s="19">
        <v>5.05</v>
      </c>
      <c r="E48" s="19">
        <v>5.65</v>
      </c>
      <c r="F48" s="19">
        <v>4.25</v>
      </c>
      <c r="G48" s="20">
        <v>5.45</v>
      </c>
      <c r="H48" s="20">
        <f t="shared" si="8"/>
        <v>5.25</v>
      </c>
      <c r="I48" s="20">
        <f t="shared" si="9"/>
        <v>5.35</v>
      </c>
      <c r="J48" s="20">
        <f t="shared" si="10"/>
        <v>4.95</v>
      </c>
      <c r="K48" s="21">
        <f t="shared" si="11"/>
        <v>10.839999999999961</v>
      </c>
      <c r="L48" s="22">
        <f t="shared" si="12"/>
        <v>59.945199999999787</v>
      </c>
      <c r="M48" s="20">
        <f t="shared" si="13"/>
        <v>57.804299999999785</v>
      </c>
      <c r="N48" s="20">
        <f t="shared" si="14"/>
        <v>55.880199999999789</v>
      </c>
      <c r="O48" s="23">
        <f t="shared" si="15"/>
        <v>51.083499999999816</v>
      </c>
    </row>
    <row r="49" spans="2:15" ht="14.4" x14ac:dyDescent="0.55000000000000004">
      <c r="B49" s="17">
        <v>46</v>
      </c>
      <c r="C49" s="18">
        <v>0.57067999999999997</v>
      </c>
      <c r="D49" s="19">
        <v>4.76</v>
      </c>
      <c r="E49" s="19">
        <v>4.37</v>
      </c>
      <c r="F49" s="19">
        <v>4.05</v>
      </c>
      <c r="G49" s="20">
        <v>5.16</v>
      </c>
      <c r="H49" s="20">
        <f t="shared" si="8"/>
        <v>4.96</v>
      </c>
      <c r="I49" s="20">
        <f t="shared" si="9"/>
        <v>4.5649999999999995</v>
      </c>
      <c r="J49" s="20">
        <f t="shared" si="10"/>
        <v>4.21</v>
      </c>
      <c r="K49" s="21">
        <f t="shared" si="11"/>
        <v>2.2699999999999942</v>
      </c>
      <c r="L49" s="22">
        <f t="shared" si="12"/>
        <v>12.042349999999969</v>
      </c>
      <c r="M49" s="20">
        <f t="shared" si="13"/>
        <v>11.588349999999972</v>
      </c>
      <c r="N49" s="20">
        <f t="shared" si="14"/>
        <v>11.253524999999971</v>
      </c>
      <c r="O49" s="23">
        <f t="shared" si="15"/>
        <v>10.396599999999975</v>
      </c>
    </row>
    <row r="50" spans="2:15" ht="14.4" x14ac:dyDescent="0.55000000000000004">
      <c r="B50" s="17">
        <v>47</v>
      </c>
      <c r="C50" s="18">
        <v>0.57116</v>
      </c>
      <c r="D50" s="19">
        <v>4.76</v>
      </c>
      <c r="E50" s="19">
        <v>4.3600000000000003</v>
      </c>
      <c r="F50" s="19">
        <v>4.03</v>
      </c>
      <c r="G50" s="20">
        <v>5.15</v>
      </c>
      <c r="H50" s="20">
        <f t="shared" si="8"/>
        <v>4.9550000000000001</v>
      </c>
      <c r="I50" s="20">
        <f t="shared" si="9"/>
        <v>4.5600000000000005</v>
      </c>
      <c r="J50" s="20">
        <f t="shared" si="10"/>
        <v>4.1950000000000003</v>
      </c>
      <c r="K50" s="21">
        <f t="shared" si="11"/>
        <v>0.48000000000003595</v>
      </c>
      <c r="L50" s="22">
        <f t="shared" si="12"/>
        <v>2.4744000000001853</v>
      </c>
      <c r="M50" s="20">
        <f t="shared" si="13"/>
        <v>2.379600000000178</v>
      </c>
      <c r="N50" s="20">
        <f t="shared" si="14"/>
        <v>2.1900000000001638</v>
      </c>
      <c r="O50" s="23">
        <f t="shared" si="15"/>
        <v>2.0172000000001513</v>
      </c>
    </row>
    <row r="51" spans="2:15" ht="14.4" x14ac:dyDescent="0.55000000000000004">
      <c r="B51" s="17">
        <v>48</v>
      </c>
      <c r="C51" s="18">
        <v>0.59160999999999997</v>
      </c>
      <c r="D51" s="19">
        <v>6.56</v>
      </c>
      <c r="E51" s="19">
        <v>5.81</v>
      </c>
      <c r="F51" s="19">
        <v>5.36</v>
      </c>
      <c r="G51" s="20">
        <v>7.09</v>
      </c>
      <c r="H51" s="20">
        <f t="shared" si="8"/>
        <v>6.8249999999999993</v>
      </c>
      <c r="I51" s="20">
        <f t="shared" si="9"/>
        <v>6.1849999999999996</v>
      </c>
      <c r="J51" s="20">
        <f t="shared" si="10"/>
        <v>5.585</v>
      </c>
      <c r="K51" s="21">
        <f t="shared" si="11"/>
        <v>20.449999999999967</v>
      </c>
      <c r="L51" s="22">
        <f t="shared" si="12"/>
        <v>125.1539999999998</v>
      </c>
      <c r="M51" s="20">
        <f t="shared" si="13"/>
        <v>120.45049999999981</v>
      </c>
      <c r="N51" s="20">
        <f t="shared" si="14"/>
        <v>109.86762499999983</v>
      </c>
      <c r="O51" s="23">
        <f t="shared" si="15"/>
        <v>100.00049999999985</v>
      </c>
    </row>
    <row r="52" spans="2:15" ht="14.4" x14ac:dyDescent="0.55000000000000004">
      <c r="B52" s="17" t="s">
        <v>29</v>
      </c>
      <c r="C52" s="18">
        <v>0.61163999999999996</v>
      </c>
      <c r="D52" s="19">
        <v>7.86</v>
      </c>
      <c r="E52" s="19">
        <v>7.11</v>
      </c>
      <c r="F52" s="19">
        <v>6.65</v>
      </c>
      <c r="G52" s="20">
        <v>8.61</v>
      </c>
      <c r="H52" s="20">
        <f t="shared" si="8"/>
        <v>8.2349999999999994</v>
      </c>
      <c r="I52" s="20">
        <f t="shared" si="9"/>
        <v>7.4850000000000003</v>
      </c>
      <c r="J52" s="20">
        <f t="shared" si="10"/>
        <v>6.8800000000000008</v>
      </c>
      <c r="K52" s="21">
        <f t="shared" si="11"/>
        <v>20.029999999999994</v>
      </c>
      <c r="L52" s="22">
        <f t="shared" si="12"/>
        <v>157.23549999999994</v>
      </c>
      <c r="M52" s="20">
        <f t="shared" si="13"/>
        <v>150.82589999999993</v>
      </c>
      <c r="N52" s="20">
        <f t="shared" si="14"/>
        <v>136.90504999999996</v>
      </c>
      <c r="O52" s="23">
        <f t="shared" si="15"/>
        <v>124.83697499999997</v>
      </c>
    </row>
    <row r="53" spans="2:15" ht="14.4" x14ac:dyDescent="0.55000000000000004">
      <c r="B53" s="17">
        <v>50</v>
      </c>
      <c r="C53" s="18">
        <v>0.62419999999999998</v>
      </c>
      <c r="D53" s="19">
        <v>7.29</v>
      </c>
      <c r="E53" s="19">
        <v>6.89</v>
      </c>
      <c r="F53" s="19">
        <v>6.65</v>
      </c>
      <c r="G53" s="20">
        <v>7.68</v>
      </c>
      <c r="H53" s="20">
        <f t="shared" si="8"/>
        <v>7.4849999999999994</v>
      </c>
      <c r="I53" s="20">
        <f t="shared" si="9"/>
        <v>7.09</v>
      </c>
      <c r="J53" s="20">
        <f t="shared" si="10"/>
        <v>6.77</v>
      </c>
      <c r="K53" s="21">
        <f t="shared" si="11"/>
        <v>12.560000000000016</v>
      </c>
      <c r="L53" s="22">
        <f t="shared" si="12"/>
        <v>102.30120000000012</v>
      </c>
      <c r="M53" s="20">
        <f t="shared" si="13"/>
        <v>98.721600000000123</v>
      </c>
      <c r="N53" s="20">
        <f t="shared" si="14"/>
        <v>91.53100000000012</v>
      </c>
      <c r="O53" s="23">
        <f t="shared" si="15"/>
        <v>85.722000000000108</v>
      </c>
    </row>
    <row r="54" spans="2:15" ht="14.4" x14ac:dyDescent="0.55000000000000004">
      <c r="B54" s="17" t="s">
        <v>30</v>
      </c>
      <c r="C54" s="18">
        <v>0.63878000000000001</v>
      </c>
      <c r="D54" s="19">
        <v>6.65</v>
      </c>
      <c r="E54" s="19">
        <v>6.65</v>
      </c>
      <c r="F54" s="19">
        <v>6.65</v>
      </c>
      <c r="G54" s="20">
        <v>6.65</v>
      </c>
      <c r="H54" s="20">
        <f t="shared" si="8"/>
        <v>6.65</v>
      </c>
      <c r="I54" s="20">
        <f t="shared" si="9"/>
        <v>6.65</v>
      </c>
      <c r="J54" s="20">
        <f t="shared" si="10"/>
        <v>6.65</v>
      </c>
      <c r="K54" s="21">
        <f t="shared" si="11"/>
        <v>14.580000000000037</v>
      </c>
      <c r="L54" s="22">
        <f t="shared" si="12"/>
        <v>104.46570000000027</v>
      </c>
      <c r="M54" s="20">
        <f t="shared" si="13"/>
        <v>103.04415000000026</v>
      </c>
      <c r="N54" s="20">
        <f t="shared" si="14"/>
        <v>100.16460000000026</v>
      </c>
      <c r="O54" s="23">
        <f t="shared" si="15"/>
        <v>97.831800000000257</v>
      </c>
    </row>
    <row r="55" spans="2:15" ht="14.4" x14ac:dyDescent="0.55000000000000004">
      <c r="B55" s="17">
        <v>52</v>
      </c>
      <c r="C55" s="18">
        <v>0.64939999999999998</v>
      </c>
      <c r="D55" s="19">
        <v>6.65</v>
      </c>
      <c r="E55" s="19">
        <v>6.65</v>
      </c>
      <c r="F55" s="19">
        <v>6.65</v>
      </c>
      <c r="G55" s="20">
        <v>6.65</v>
      </c>
      <c r="H55" s="20">
        <f t="shared" si="8"/>
        <v>6.65</v>
      </c>
      <c r="I55" s="20">
        <f t="shared" si="9"/>
        <v>6.65</v>
      </c>
      <c r="J55" s="20">
        <f t="shared" si="10"/>
        <v>6.65</v>
      </c>
      <c r="K55" s="21">
        <f t="shared" si="11"/>
        <v>10.619999999999962</v>
      </c>
      <c r="L55" s="22">
        <f t="shared" si="12"/>
        <v>70.622999999999749</v>
      </c>
      <c r="M55" s="20">
        <f t="shared" si="13"/>
        <v>70.622999999999749</v>
      </c>
      <c r="N55" s="20">
        <f t="shared" si="14"/>
        <v>70.622999999999749</v>
      </c>
      <c r="O55" s="23">
        <f t="shared" si="15"/>
        <v>70.622999999999749</v>
      </c>
    </row>
    <row r="56" spans="2:15" ht="14.4" x14ac:dyDescent="0.55000000000000004">
      <c r="B56" s="17">
        <v>53</v>
      </c>
      <c r="C56" s="18">
        <v>0.66</v>
      </c>
      <c r="D56" s="19">
        <v>7.29</v>
      </c>
      <c r="E56" s="19">
        <v>6.89</v>
      </c>
      <c r="F56" s="19">
        <v>6.65</v>
      </c>
      <c r="G56" s="20">
        <v>7.68</v>
      </c>
      <c r="H56" s="20">
        <f t="shared" si="8"/>
        <v>7.4849999999999994</v>
      </c>
      <c r="I56" s="20">
        <f t="shared" si="9"/>
        <v>7.09</v>
      </c>
      <c r="J56" s="20">
        <f t="shared" si="10"/>
        <v>6.77</v>
      </c>
      <c r="K56" s="21">
        <f t="shared" si="11"/>
        <v>10.600000000000055</v>
      </c>
      <c r="L56" s="22">
        <f t="shared" si="12"/>
        <v>75.949000000000396</v>
      </c>
      <c r="M56" s="20">
        <f t="shared" si="13"/>
        <v>74.915500000000392</v>
      </c>
      <c r="N56" s="20">
        <f t="shared" si="14"/>
        <v>72.822000000000372</v>
      </c>
      <c r="O56" s="23">
        <f t="shared" si="15"/>
        <v>71.12600000000036</v>
      </c>
    </row>
    <row r="57" spans="2:15" ht="14.4" x14ac:dyDescent="0.55000000000000004">
      <c r="B57" s="17" t="s">
        <v>31</v>
      </c>
      <c r="C57" s="18">
        <v>0.66591</v>
      </c>
      <c r="D57" s="19">
        <v>7.29</v>
      </c>
      <c r="E57" s="19">
        <v>6.89</v>
      </c>
      <c r="F57" s="19">
        <v>6.65</v>
      </c>
      <c r="G57" s="20">
        <v>7.68</v>
      </c>
      <c r="H57" s="20">
        <f t="shared" si="8"/>
        <v>7.4849999999999994</v>
      </c>
      <c r="I57" s="20">
        <f t="shared" si="9"/>
        <v>7.09</v>
      </c>
      <c r="J57" s="20">
        <f t="shared" si="10"/>
        <v>6.77</v>
      </c>
      <c r="K57" s="21">
        <f t="shared" si="11"/>
        <v>5.9099999999999708</v>
      </c>
      <c r="L57" s="22">
        <f t="shared" si="12"/>
        <v>45.388799999999776</v>
      </c>
      <c r="M57" s="20">
        <f t="shared" si="13"/>
        <v>44.236349999999781</v>
      </c>
      <c r="N57" s="20">
        <f t="shared" si="14"/>
        <v>41.901899999999792</v>
      </c>
      <c r="O57" s="23">
        <f t="shared" si="15"/>
        <v>40.010699999999801</v>
      </c>
    </row>
    <row r="58" spans="2:15" ht="14.4" x14ac:dyDescent="0.55000000000000004">
      <c r="B58" s="17" t="s">
        <v>32</v>
      </c>
      <c r="C58" s="18">
        <v>0.67210999999999999</v>
      </c>
      <c r="D58" s="19">
        <v>7.49</v>
      </c>
      <c r="E58" s="19">
        <v>7.09</v>
      </c>
      <c r="F58" s="19">
        <v>6.85</v>
      </c>
      <c r="G58" s="20">
        <v>7.88</v>
      </c>
      <c r="H58" s="20">
        <f t="shared" si="8"/>
        <v>7.6850000000000005</v>
      </c>
      <c r="I58" s="20">
        <f t="shared" si="9"/>
        <v>7.29</v>
      </c>
      <c r="J58" s="20">
        <f t="shared" si="10"/>
        <v>6.97</v>
      </c>
      <c r="K58" s="21">
        <f t="shared" si="11"/>
        <v>6.1999999999999833</v>
      </c>
      <c r="L58" s="22">
        <f t="shared" si="12"/>
        <v>48.235999999999869</v>
      </c>
      <c r="M58" s="20">
        <f t="shared" si="13"/>
        <v>47.026999999999873</v>
      </c>
      <c r="N58" s="20">
        <f t="shared" si="14"/>
        <v>44.577999999999875</v>
      </c>
      <c r="O58" s="23">
        <f t="shared" si="15"/>
        <v>42.59399999999988</v>
      </c>
    </row>
    <row r="59" spans="2:15" ht="14.4" x14ac:dyDescent="0.55000000000000004">
      <c r="B59" s="17">
        <v>56</v>
      </c>
      <c r="C59" s="18">
        <v>0.68074000000000001</v>
      </c>
      <c r="D59" s="19">
        <v>6.98</v>
      </c>
      <c r="E59" s="19">
        <v>6.59</v>
      </c>
      <c r="F59" s="19">
        <v>6.35</v>
      </c>
      <c r="G59" s="20">
        <v>7.38</v>
      </c>
      <c r="H59" s="20">
        <f t="shared" si="8"/>
        <v>7.18</v>
      </c>
      <c r="I59" s="20">
        <f t="shared" si="9"/>
        <v>6.7850000000000001</v>
      </c>
      <c r="J59" s="20">
        <f t="shared" si="10"/>
        <v>6.47</v>
      </c>
      <c r="K59" s="21">
        <f t="shared" si="11"/>
        <v>8.6300000000000274</v>
      </c>
      <c r="L59" s="22">
        <f t="shared" si="12"/>
        <v>65.846900000000204</v>
      </c>
      <c r="M59" s="20">
        <f t="shared" si="13"/>
        <v>64.142475000000204</v>
      </c>
      <c r="N59" s="20">
        <f t="shared" si="14"/>
        <v>60.733625000000188</v>
      </c>
      <c r="O59" s="23">
        <f t="shared" si="15"/>
        <v>57.993600000000185</v>
      </c>
    </row>
    <row r="60" spans="2:15" ht="14.4" x14ac:dyDescent="0.55000000000000004">
      <c r="B60" s="17">
        <v>57</v>
      </c>
      <c r="C60" s="18">
        <v>0.69</v>
      </c>
      <c r="D60" s="19">
        <v>6.44</v>
      </c>
      <c r="E60" s="19">
        <v>6.05</v>
      </c>
      <c r="F60" s="19">
        <v>5.81</v>
      </c>
      <c r="G60" s="20">
        <v>6.84</v>
      </c>
      <c r="H60" s="20">
        <f t="shared" si="8"/>
        <v>6.6400000000000006</v>
      </c>
      <c r="I60" s="20">
        <f t="shared" si="9"/>
        <v>6.2450000000000001</v>
      </c>
      <c r="J60" s="20">
        <f t="shared" si="10"/>
        <v>5.93</v>
      </c>
      <c r="K60" s="21">
        <f t="shared" si="11"/>
        <v>9.2599999999999341</v>
      </c>
      <c r="L60" s="22">
        <f t="shared" si="12"/>
        <v>65.838599999999531</v>
      </c>
      <c r="M60" s="20">
        <f t="shared" si="13"/>
        <v>63.986599999999548</v>
      </c>
      <c r="N60" s="20">
        <f t="shared" si="14"/>
        <v>60.328899999999578</v>
      </c>
      <c r="O60" s="23">
        <f t="shared" si="15"/>
        <v>57.411999999999587</v>
      </c>
    </row>
    <row r="61" spans="2:15" ht="14.4" x14ac:dyDescent="0.55000000000000004">
      <c r="B61" s="17" t="s">
        <v>33</v>
      </c>
      <c r="C61" s="18">
        <v>0.69879999999999998</v>
      </c>
      <c r="D61" s="19">
        <v>5.94</v>
      </c>
      <c r="E61" s="19">
        <v>5.54</v>
      </c>
      <c r="F61" s="19">
        <v>5.31</v>
      </c>
      <c r="G61" s="20">
        <v>6.34</v>
      </c>
      <c r="H61" s="20">
        <f t="shared" si="8"/>
        <v>6.1400000000000006</v>
      </c>
      <c r="I61" s="20">
        <f t="shared" si="9"/>
        <v>5.74</v>
      </c>
      <c r="J61" s="20">
        <f t="shared" si="10"/>
        <v>5.4249999999999998</v>
      </c>
      <c r="K61" s="21">
        <f t="shared" si="11"/>
        <v>8.8000000000000291</v>
      </c>
      <c r="L61" s="22">
        <f t="shared" si="12"/>
        <v>57.992000000000189</v>
      </c>
      <c r="M61" s="20">
        <f t="shared" si="13"/>
        <v>56.232000000000191</v>
      </c>
      <c r="N61" s="20">
        <f t="shared" si="14"/>
        <v>52.734000000000172</v>
      </c>
      <c r="O61" s="23">
        <f t="shared" si="15"/>
        <v>49.962000000000167</v>
      </c>
    </row>
    <row r="62" spans="2:15" ht="14.4" x14ac:dyDescent="0.55000000000000004">
      <c r="B62" s="17">
        <v>59</v>
      </c>
      <c r="C62" s="18">
        <v>0.71255999999999997</v>
      </c>
      <c r="D62" s="19">
        <v>4.6900000000000004</v>
      </c>
      <c r="E62" s="19">
        <v>4.6900000000000004</v>
      </c>
      <c r="F62" s="19">
        <v>4.55</v>
      </c>
      <c r="G62" s="20">
        <v>4.6900000000000004</v>
      </c>
      <c r="H62" s="20">
        <f t="shared" si="8"/>
        <v>4.6900000000000004</v>
      </c>
      <c r="I62" s="20">
        <f t="shared" si="9"/>
        <v>4.6900000000000004</v>
      </c>
      <c r="J62" s="20">
        <f t="shared" si="10"/>
        <v>4.62</v>
      </c>
      <c r="K62" s="21">
        <f t="shared" si="11"/>
        <v>13.759999999999994</v>
      </c>
      <c r="L62" s="22">
        <f t="shared" si="12"/>
        <v>75.886399999999981</v>
      </c>
      <c r="M62" s="20">
        <f t="shared" si="13"/>
        <v>74.510399999999976</v>
      </c>
      <c r="N62" s="20">
        <f t="shared" si="14"/>
        <v>71.758399999999966</v>
      </c>
      <c r="O62" s="23">
        <f t="shared" si="15"/>
        <v>69.109599999999972</v>
      </c>
    </row>
    <row r="63" spans="2:15" ht="14.4" x14ac:dyDescent="0.55000000000000004">
      <c r="B63" s="17" t="s">
        <v>34</v>
      </c>
      <c r="C63" s="18">
        <v>0.72548999999999997</v>
      </c>
      <c r="D63" s="19">
        <v>4.57</v>
      </c>
      <c r="E63" s="19">
        <v>4.57</v>
      </c>
      <c r="F63" s="19">
        <v>4.55</v>
      </c>
      <c r="G63" s="20">
        <v>4.57</v>
      </c>
      <c r="H63" s="20">
        <f t="shared" si="8"/>
        <v>4.57</v>
      </c>
      <c r="I63" s="20">
        <f t="shared" si="9"/>
        <v>4.57</v>
      </c>
      <c r="J63" s="20">
        <f t="shared" si="10"/>
        <v>4.5600000000000005</v>
      </c>
      <c r="K63" s="21">
        <f t="shared" si="11"/>
        <v>12.929999999999996</v>
      </c>
      <c r="L63" s="22">
        <f t="shared" si="12"/>
        <v>59.865899999999989</v>
      </c>
      <c r="M63" s="20">
        <f t="shared" si="13"/>
        <v>59.865899999999989</v>
      </c>
      <c r="N63" s="20">
        <f t="shared" si="14"/>
        <v>59.865899999999989</v>
      </c>
      <c r="O63" s="23">
        <f t="shared" si="15"/>
        <v>59.34869999999998</v>
      </c>
    </row>
    <row r="64" spans="2:15" ht="14.4" x14ac:dyDescent="0.55000000000000004">
      <c r="B64" s="17">
        <v>61</v>
      </c>
      <c r="C64" s="18">
        <v>0.73099000000000003</v>
      </c>
      <c r="D64" s="19">
        <v>4.1399999999999997</v>
      </c>
      <c r="E64" s="19">
        <v>4.1399999999999997</v>
      </c>
      <c r="F64" s="19">
        <v>4</v>
      </c>
      <c r="G64" s="20">
        <v>4.1399999999999997</v>
      </c>
      <c r="H64" s="20">
        <f t="shared" si="8"/>
        <v>4.1399999999999997</v>
      </c>
      <c r="I64" s="20">
        <f t="shared" si="9"/>
        <v>4.1399999999999997</v>
      </c>
      <c r="J64" s="20">
        <f t="shared" si="10"/>
        <v>4.07</v>
      </c>
      <c r="K64" s="21">
        <f t="shared" si="11"/>
        <v>5.5000000000000604</v>
      </c>
      <c r="L64" s="22">
        <f t="shared" si="12"/>
        <v>23.952500000000267</v>
      </c>
      <c r="M64" s="20">
        <f t="shared" si="13"/>
        <v>23.952500000000267</v>
      </c>
      <c r="N64" s="20">
        <f t="shared" si="14"/>
        <v>23.952500000000267</v>
      </c>
      <c r="O64" s="23">
        <f t="shared" si="15"/>
        <v>23.732500000000261</v>
      </c>
    </row>
    <row r="65" spans="1:15" ht="14.4" x14ac:dyDescent="0.55000000000000004">
      <c r="B65" s="17">
        <v>62</v>
      </c>
      <c r="C65" s="18">
        <v>0.74195</v>
      </c>
      <c r="D65" s="19">
        <v>4.2699999999999996</v>
      </c>
      <c r="E65" s="19">
        <v>4.24</v>
      </c>
      <c r="F65" s="19">
        <v>4</v>
      </c>
      <c r="G65" s="20">
        <v>4.2699999999999996</v>
      </c>
      <c r="H65" s="20">
        <f t="shared" si="8"/>
        <v>4.2699999999999996</v>
      </c>
      <c r="I65" s="20">
        <f t="shared" si="9"/>
        <v>4.2549999999999999</v>
      </c>
      <c r="J65" s="20">
        <f t="shared" si="10"/>
        <v>4.12</v>
      </c>
      <c r="K65" s="21">
        <f t="shared" si="11"/>
        <v>10.959999999999969</v>
      </c>
      <c r="L65" s="22">
        <f t="shared" si="12"/>
        <v>46.086799999999869</v>
      </c>
      <c r="M65" s="20">
        <f t="shared" si="13"/>
        <v>46.086799999999869</v>
      </c>
      <c r="N65" s="20">
        <f t="shared" si="14"/>
        <v>46.004599999999868</v>
      </c>
      <c r="O65" s="23">
        <f t="shared" si="15"/>
        <v>44.881199999999879</v>
      </c>
    </row>
    <row r="66" spans="1:15" ht="14.4" x14ac:dyDescent="0.55000000000000004">
      <c r="B66" s="17">
        <v>63</v>
      </c>
      <c r="C66" s="18">
        <v>0.75377000000000005</v>
      </c>
      <c r="D66" s="19">
        <v>4.58</v>
      </c>
      <c r="E66" s="19">
        <v>4.24</v>
      </c>
      <c r="F66" s="19">
        <v>4</v>
      </c>
      <c r="G66" s="20">
        <v>4.58</v>
      </c>
      <c r="H66" s="20">
        <f t="shared" si="8"/>
        <v>4.58</v>
      </c>
      <c r="I66" s="20">
        <f t="shared" si="9"/>
        <v>4.41</v>
      </c>
      <c r="J66" s="20">
        <f t="shared" si="10"/>
        <v>4.12</v>
      </c>
      <c r="K66" s="21">
        <f t="shared" si="11"/>
        <v>11.820000000000054</v>
      </c>
      <c r="L66" s="22">
        <f t="shared" si="12"/>
        <v>52.303500000000234</v>
      </c>
      <c r="M66" s="20">
        <f t="shared" si="13"/>
        <v>52.303500000000234</v>
      </c>
      <c r="N66" s="20">
        <f t="shared" si="14"/>
        <v>51.210150000000226</v>
      </c>
      <c r="O66" s="23">
        <f t="shared" si="15"/>
        <v>48.69840000000022</v>
      </c>
    </row>
    <row r="67" spans="1:15" ht="50.25" customHeight="1" x14ac:dyDescent="0.55000000000000004">
      <c r="A67" s="24"/>
      <c r="B67" s="118" t="s">
        <v>35</v>
      </c>
      <c r="C67" s="118"/>
      <c r="D67" s="118"/>
      <c r="E67" s="118"/>
      <c r="F67" s="118"/>
      <c r="G67" s="118"/>
      <c r="H67" s="118"/>
      <c r="I67" s="118"/>
      <c r="J67" s="118"/>
      <c r="K67" s="25">
        <f>SUM(K5:K66)</f>
        <v>753.76999999999964</v>
      </c>
      <c r="L67" s="26">
        <f>SUM(L4:L66)</f>
        <v>4296.8123999999998</v>
      </c>
      <c r="M67" s="27">
        <f>SUM(M4:M66)</f>
        <v>4180.4209499999997</v>
      </c>
      <c r="N67" s="27">
        <f>SUM(N4:N66)</f>
        <v>3895.9279500000007</v>
      </c>
      <c r="O67" s="28">
        <f>SUM(O4:O66)</f>
        <v>3593.8039249999993</v>
      </c>
    </row>
    <row r="69" spans="1:15" ht="18.600000000000001" x14ac:dyDescent="0.7">
      <c r="B69" s="29" t="s">
        <v>36</v>
      </c>
      <c r="C69" s="30"/>
      <c r="D69" s="30"/>
      <c r="E69" s="30"/>
      <c r="H69" s="144">
        <f>L67</f>
        <v>4296.8123999999998</v>
      </c>
      <c r="I69" s="144"/>
      <c r="J69" s="31" t="s">
        <v>37</v>
      </c>
    </row>
    <row r="70" spans="1:15" ht="18.600000000000001" x14ac:dyDescent="0.7">
      <c r="B70" s="29" t="s">
        <v>38</v>
      </c>
      <c r="C70" s="30"/>
      <c r="D70" s="30"/>
      <c r="E70" s="30"/>
      <c r="H70" s="144">
        <f>M67</f>
        <v>4180.4209499999997</v>
      </c>
      <c r="I70" s="144"/>
      <c r="J70" s="31" t="s">
        <v>37</v>
      </c>
    </row>
    <row r="71" spans="1:15" ht="18.600000000000001" x14ac:dyDescent="0.7">
      <c r="B71" s="29" t="s">
        <v>39</v>
      </c>
      <c r="C71" s="30"/>
      <c r="D71" s="30"/>
      <c r="E71" s="30"/>
      <c r="H71" s="144">
        <f>N67</f>
        <v>3895.9279500000007</v>
      </c>
      <c r="I71" s="144"/>
      <c r="J71" s="31" t="s">
        <v>37</v>
      </c>
    </row>
    <row r="72" spans="1:15" ht="18.600000000000001" x14ac:dyDescent="0.7">
      <c r="B72" s="29" t="s">
        <v>40</v>
      </c>
      <c r="C72" s="30"/>
      <c r="D72" s="30"/>
      <c r="E72" s="30"/>
      <c r="H72" s="144">
        <f>O67</f>
        <v>3593.8039249999993</v>
      </c>
      <c r="I72" s="144"/>
      <c r="J72" s="31" t="s">
        <v>37</v>
      </c>
      <c r="M72" s="32"/>
    </row>
    <row r="73" spans="1:15" ht="18.3" x14ac:dyDescent="0.7">
      <c r="B73" s="29"/>
      <c r="I73" s="2"/>
      <c r="J73" s="33"/>
    </row>
    <row r="74" spans="1:15" ht="18.3" x14ac:dyDescent="0.7">
      <c r="B74" s="29"/>
      <c r="I74" s="2"/>
      <c r="J74" s="2"/>
    </row>
    <row r="77" spans="1:15" ht="14.4" x14ac:dyDescent="0.55000000000000004">
      <c r="L77" s="34"/>
      <c r="M77" s="35"/>
      <c r="N77" s="35"/>
      <c r="O77" s="35"/>
    </row>
    <row r="1048538" ht="12.85" customHeight="1" x14ac:dyDescent="0.55000000000000004"/>
    <row r="1048539" ht="12.85" customHeight="1" x14ac:dyDescent="0.55000000000000004"/>
    <row r="1048540" ht="12.85" customHeight="1" x14ac:dyDescent="0.55000000000000004"/>
    <row r="1048541" ht="12.85" customHeight="1" x14ac:dyDescent="0.55000000000000004"/>
    <row r="1048542" ht="12.85" customHeight="1" x14ac:dyDescent="0.55000000000000004"/>
    <row r="1048543" ht="12.85" customHeight="1" x14ac:dyDescent="0.55000000000000004"/>
    <row r="1048544" ht="12.85" customHeight="1" x14ac:dyDescent="0.55000000000000004"/>
    <row r="1048545" ht="12.85" customHeight="1" x14ac:dyDescent="0.55000000000000004"/>
    <row r="1048546" ht="12.85" customHeight="1" x14ac:dyDescent="0.55000000000000004"/>
    <row r="1048547" ht="12.85" customHeight="1" x14ac:dyDescent="0.55000000000000004"/>
    <row r="1048548" ht="12.85" customHeight="1" x14ac:dyDescent="0.55000000000000004"/>
    <row r="1048549" ht="12.85" customHeight="1" x14ac:dyDescent="0.55000000000000004"/>
    <row r="1048550" ht="12.85" customHeight="1" x14ac:dyDescent="0.55000000000000004"/>
    <row r="1048551" ht="12.85" customHeight="1" x14ac:dyDescent="0.55000000000000004"/>
    <row r="1048552" ht="12.85" customHeight="1" x14ac:dyDescent="0.55000000000000004"/>
    <row r="1048553" ht="12.85" customHeight="1" x14ac:dyDescent="0.55000000000000004"/>
    <row r="1048554" ht="12.85" customHeight="1" x14ac:dyDescent="0.55000000000000004"/>
    <row r="1048555" ht="12.85" customHeight="1" x14ac:dyDescent="0.55000000000000004"/>
    <row r="1048556" ht="12.85" customHeight="1" x14ac:dyDescent="0.55000000000000004"/>
    <row r="1048557" ht="12.85" customHeight="1" x14ac:dyDescent="0.55000000000000004"/>
    <row r="1048558" ht="12.85" customHeight="1" x14ac:dyDescent="0.55000000000000004"/>
    <row r="1048559" ht="12.85" customHeight="1" x14ac:dyDescent="0.55000000000000004"/>
    <row r="1048560" ht="12.85" customHeight="1" x14ac:dyDescent="0.55000000000000004"/>
    <row r="1048561" ht="12.85" customHeight="1" x14ac:dyDescent="0.55000000000000004"/>
    <row r="1048562" ht="12.85" customHeight="1" x14ac:dyDescent="0.55000000000000004"/>
    <row r="1048563" ht="12.85" customHeight="1" x14ac:dyDescent="0.55000000000000004"/>
    <row r="1048564" ht="12.85" customHeight="1" x14ac:dyDescent="0.55000000000000004"/>
    <row r="1048565" ht="12.85" customHeight="1" x14ac:dyDescent="0.55000000000000004"/>
    <row r="1048566" ht="12.85" customHeight="1" x14ac:dyDescent="0.55000000000000004"/>
    <row r="1048567" ht="12.85" customHeight="1" x14ac:dyDescent="0.55000000000000004"/>
    <row r="1048568" ht="12.85" customHeight="1" x14ac:dyDescent="0.55000000000000004"/>
    <row r="1048569" ht="12.85" customHeight="1" x14ac:dyDescent="0.55000000000000004"/>
    <row r="1048570" ht="12.85" customHeight="1" x14ac:dyDescent="0.55000000000000004"/>
    <row r="1048571" ht="12.85" customHeight="1" x14ac:dyDescent="0.55000000000000004"/>
    <row r="1048572" ht="12.85" customHeight="1" x14ac:dyDescent="0.55000000000000004"/>
    <row r="1048573" ht="12.85" customHeight="1" x14ac:dyDescent="0.55000000000000004"/>
    <row r="1048574" ht="12.85" customHeight="1" x14ac:dyDescent="0.55000000000000004"/>
    <row r="1048575" ht="12.85" customHeight="1" x14ac:dyDescent="0.55000000000000004"/>
    <row r="1048576" ht="12.85" customHeight="1" x14ac:dyDescent="0.55000000000000004"/>
  </sheetData>
  <mergeCells count="7">
    <mergeCell ref="H71:I71"/>
    <mergeCell ref="H72:I72"/>
    <mergeCell ref="B1:M1"/>
    <mergeCell ref="N1:O1"/>
    <mergeCell ref="B67:J67"/>
    <mergeCell ref="H69:I69"/>
    <mergeCell ref="H70:I70"/>
  </mergeCells>
  <pageMargins left="0.39374999999999999" right="0.39374999999999999" top="0.78749999999999998" bottom="0.196527777777778" header="0.511811023622047" footer="0.511811023622047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3C330"/>
  </sheetPr>
  <dimension ref="A1:P1048576"/>
  <sheetViews>
    <sheetView topLeftCell="B70" zoomScaleNormal="100" workbookViewId="0">
      <selection activeCell="F74" sqref="F74"/>
    </sheetView>
  </sheetViews>
  <sheetFormatPr defaultColWidth="8.68359375" defaultRowHeight="15" customHeight="1" x14ac:dyDescent="0.55000000000000004"/>
  <cols>
    <col min="1" max="1" width="1.68359375" customWidth="1"/>
    <col min="2" max="2" width="9.578125" customWidth="1"/>
    <col min="6" max="6" width="10.26171875" customWidth="1"/>
    <col min="7" max="7" width="9.15625" customWidth="1"/>
    <col min="16383" max="16384" width="11.5234375" customWidth="1"/>
  </cols>
  <sheetData>
    <row r="1" spans="2:16" ht="45" customHeight="1" x14ac:dyDescent="0.55000000000000004">
      <c r="B1" s="139" t="s">
        <v>41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40" t="s">
        <v>42</v>
      </c>
      <c r="O1" s="140"/>
    </row>
    <row r="2" spans="2:16" ht="15.6" x14ac:dyDescent="0.6">
      <c r="B2" s="3" t="s">
        <v>2</v>
      </c>
      <c r="C2" s="4" t="s">
        <v>3</v>
      </c>
      <c r="D2" s="36" t="s">
        <v>43</v>
      </c>
      <c r="E2" s="37" t="s">
        <v>44</v>
      </c>
      <c r="F2" s="38" t="s">
        <v>45</v>
      </c>
      <c r="G2" s="38" t="s">
        <v>46</v>
      </c>
      <c r="H2" s="38" t="s">
        <v>47</v>
      </c>
      <c r="I2" s="39" t="s">
        <v>48</v>
      </c>
      <c r="J2" s="4" t="s">
        <v>11</v>
      </c>
      <c r="K2" s="36" t="s">
        <v>43</v>
      </c>
      <c r="L2" s="37" t="s">
        <v>44</v>
      </c>
      <c r="M2" s="38" t="s">
        <v>45</v>
      </c>
      <c r="N2" s="37" t="s">
        <v>46</v>
      </c>
      <c r="O2" s="40" t="s">
        <v>47</v>
      </c>
      <c r="P2" s="41" t="s">
        <v>48</v>
      </c>
    </row>
    <row r="3" spans="2:16" ht="14.4" x14ac:dyDescent="0.55000000000000004">
      <c r="B3" s="11" t="s">
        <v>12</v>
      </c>
      <c r="C3" s="12" t="s">
        <v>13</v>
      </c>
      <c r="D3" s="15" t="s">
        <v>14</v>
      </c>
      <c r="E3" s="14" t="s">
        <v>15</v>
      </c>
      <c r="F3" s="14" t="s">
        <v>15</v>
      </c>
      <c r="G3" s="14" t="s">
        <v>14</v>
      </c>
      <c r="H3" s="14" t="s">
        <v>14</v>
      </c>
      <c r="I3" s="42" t="s">
        <v>14</v>
      </c>
      <c r="J3" s="12" t="s">
        <v>14</v>
      </c>
      <c r="K3" s="15" t="s">
        <v>15</v>
      </c>
      <c r="L3" s="14" t="s">
        <v>49</v>
      </c>
      <c r="M3" s="14" t="s">
        <v>49</v>
      </c>
      <c r="N3" s="43" t="s">
        <v>15</v>
      </c>
      <c r="O3" s="44" t="s">
        <v>15</v>
      </c>
      <c r="P3" s="45" t="s">
        <v>15</v>
      </c>
    </row>
    <row r="4" spans="2:16" ht="14.4" x14ac:dyDescent="0.55000000000000004">
      <c r="B4" s="46">
        <f>vozovka!B4</f>
        <v>1</v>
      </c>
      <c r="C4" s="47">
        <f>vozovka!C4</f>
        <v>0</v>
      </c>
      <c r="D4" s="48">
        <v>0</v>
      </c>
      <c r="E4" s="49">
        <v>0</v>
      </c>
      <c r="F4" s="49">
        <v>0</v>
      </c>
      <c r="G4" s="49">
        <v>0</v>
      </c>
      <c r="H4" s="49">
        <v>0</v>
      </c>
      <c r="I4" s="50">
        <v>0</v>
      </c>
      <c r="J4" s="51" t="s">
        <v>16</v>
      </c>
      <c r="K4" s="48" t="s">
        <v>50</v>
      </c>
      <c r="L4" s="49" t="s">
        <v>16</v>
      </c>
      <c r="M4" s="49" t="s">
        <v>16</v>
      </c>
      <c r="N4" s="52" t="s">
        <v>16</v>
      </c>
      <c r="O4" s="53" t="s">
        <v>16</v>
      </c>
      <c r="P4" s="54" t="s">
        <v>16</v>
      </c>
    </row>
    <row r="5" spans="2:16" ht="14.4" x14ac:dyDescent="0.55000000000000004">
      <c r="B5" s="17" t="str">
        <f>vozovka!B5</f>
        <v>2=TK1</v>
      </c>
      <c r="C5" s="18">
        <f>vozovka!C5</f>
        <v>3.29E-3</v>
      </c>
      <c r="D5" s="22">
        <v>4.38</v>
      </c>
      <c r="E5" s="20">
        <v>1.89</v>
      </c>
      <c r="F5" s="20">
        <v>0</v>
      </c>
      <c r="G5" s="20">
        <v>0.1</v>
      </c>
      <c r="H5" s="20">
        <v>0</v>
      </c>
      <c r="I5" s="55">
        <v>0</v>
      </c>
      <c r="J5" s="56">
        <f t="shared" ref="J5:J36" si="0">(C5-C4)*1000</f>
        <v>3.29</v>
      </c>
      <c r="K5" s="22">
        <f t="shared" ref="K5:K36" si="1">((D4+D5)/2)*J5</f>
        <v>7.2050999999999998</v>
      </c>
      <c r="L5" s="20">
        <f t="shared" ref="L5:L36" si="2">((E4+E5)/2)*J5</f>
        <v>3.1090499999999999</v>
      </c>
      <c r="M5" s="20">
        <f t="shared" ref="M5:M36" si="3">((F4+F5)/2)*J5</f>
        <v>0</v>
      </c>
      <c r="N5" s="57">
        <f t="shared" ref="N5:N36" si="4">((G4+G5)/2)*J5</f>
        <v>0.16450000000000001</v>
      </c>
      <c r="O5" s="58">
        <f t="shared" ref="O5:O36" si="5">((H4+H5)/2)*J5</f>
        <v>0</v>
      </c>
      <c r="P5" s="59">
        <f t="shared" ref="P5:P36" si="6">((I4+I5)/2)*J5</f>
        <v>0</v>
      </c>
    </row>
    <row r="6" spans="2:16" ht="14.4" x14ac:dyDescent="0.55000000000000004">
      <c r="B6" s="17">
        <f>vozovka!B6</f>
        <v>3</v>
      </c>
      <c r="C6" s="18">
        <f>vozovka!C6</f>
        <v>1.5610000000000001E-2</v>
      </c>
      <c r="D6" s="22">
        <v>4.51</v>
      </c>
      <c r="E6" s="20">
        <v>1.87</v>
      </c>
      <c r="F6" s="20">
        <v>0</v>
      </c>
      <c r="G6" s="20">
        <v>0.04</v>
      </c>
      <c r="H6" s="20">
        <v>0</v>
      </c>
      <c r="I6" s="55">
        <v>0</v>
      </c>
      <c r="J6" s="56">
        <f t="shared" si="0"/>
        <v>12.32</v>
      </c>
      <c r="K6" s="22">
        <f t="shared" si="1"/>
        <v>54.762400000000007</v>
      </c>
      <c r="L6" s="20">
        <f t="shared" si="2"/>
        <v>23.1616</v>
      </c>
      <c r="M6" s="20">
        <f t="shared" si="3"/>
        <v>0</v>
      </c>
      <c r="N6" s="57">
        <f t="shared" si="4"/>
        <v>0.86240000000000006</v>
      </c>
      <c r="O6" s="58">
        <f t="shared" si="5"/>
        <v>0</v>
      </c>
      <c r="P6" s="59">
        <f t="shared" si="6"/>
        <v>0</v>
      </c>
    </row>
    <row r="7" spans="2:16" ht="14.4" x14ac:dyDescent="0.55000000000000004">
      <c r="B7" s="17">
        <f>vozovka!B7</f>
        <v>4</v>
      </c>
      <c r="C7" s="18">
        <f>vozovka!C7</f>
        <v>2.8369999999999999E-2</v>
      </c>
      <c r="D7" s="22">
        <v>5.53</v>
      </c>
      <c r="E7" s="20">
        <v>0.81</v>
      </c>
      <c r="F7" s="20">
        <v>0.13</v>
      </c>
      <c r="G7" s="20">
        <v>0</v>
      </c>
      <c r="H7" s="20">
        <v>0.15</v>
      </c>
      <c r="I7" s="55">
        <v>0</v>
      </c>
      <c r="J7" s="56">
        <f t="shared" si="0"/>
        <v>12.759999999999998</v>
      </c>
      <c r="K7" s="22">
        <f t="shared" si="1"/>
        <v>64.055199999999985</v>
      </c>
      <c r="L7" s="20">
        <f t="shared" si="2"/>
        <v>17.098399999999998</v>
      </c>
      <c r="M7" s="20">
        <f t="shared" si="3"/>
        <v>0.82939999999999992</v>
      </c>
      <c r="N7" s="57">
        <f t="shared" si="4"/>
        <v>0.25519999999999998</v>
      </c>
      <c r="O7" s="58">
        <f t="shared" si="5"/>
        <v>0.95699999999999985</v>
      </c>
      <c r="P7" s="59">
        <f t="shared" si="6"/>
        <v>0</v>
      </c>
    </row>
    <row r="8" spans="2:16" ht="14.4" x14ac:dyDescent="0.55000000000000004">
      <c r="B8" s="17" t="str">
        <f>vozovka!B8</f>
        <v>5=KK1</v>
      </c>
      <c r="C8" s="18">
        <f>vozovka!C8</f>
        <v>4.1450000000000001E-2</v>
      </c>
      <c r="D8" s="22">
        <v>5.14</v>
      </c>
      <c r="E8" s="20">
        <v>1.02</v>
      </c>
      <c r="F8" s="20">
        <v>0</v>
      </c>
      <c r="G8" s="20">
        <v>0</v>
      </c>
      <c r="H8" s="20">
        <v>0</v>
      </c>
      <c r="I8" s="55">
        <v>0</v>
      </c>
      <c r="J8" s="56">
        <f t="shared" si="0"/>
        <v>13.080000000000002</v>
      </c>
      <c r="K8" s="22">
        <f t="shared" si="1"/>
        <v>69.781800000000004</v>
      </c>
      <c r="L8" s="20">
        <f t="shared" si="2"/>
        <v>11.968200000000001</v>
      </c>
      <c r="M8" s="20">
        <f t="shared" si="3"/>
        <v>0.85020000000000018</v>
      </c>
      <c r="N8" s="57">
        <f t="shared" si="4"/>
        <v>0</v>
      </c>
      <c r="O8" s="58">
        <f t="shared" si="5"/>
        <v>0.98100000000000009</v>
      </c>
      <c r="P8" s="59">
        <f t="shared" si="6"/>
        <v>0</v>
      </c>
    </row>
    <row r="9" spans="2:16" ht="14.4" x14ac:dyDescent="0.55000000000000004">
      <c r="B9" s="17">
        <f>vozovka!B9</f>
        <v>6</v>
      </c>
      <c r="C9" s="18">
        <f>vozovka!C9</f>
        <v>5.4760000000000003E-2</v>
      </c>
      <c r="D9" s="22">
        <v>5.2</v>
      </c>
      <c r="E9" s="20">
        <v>1.18</v>
      </c>
      <c r="F9" s="20">
        <v>0</v>
      </c>
      <c r="G9" s="20">
        <v>0</v>
      </c>
      <c r="H9" s="20">
        <v>0</v>
      </c>
      <c r="I9" s="55">
        <v>0</v>
      </c>
      <c r="J9" s="56">
        <f t="shared" si="0"/>
        <v>13.310000000000002</v>
      </c>
      <c r="K9" s="22">
        <f t="shared" si="1"/>
        <v>68.812700000000007</v>
      </c>
      <c r="L9" s="20">
        <f t="shared" si="2"/>
        <v>14.641000000000004</v>
      </c>
      <c r="M9" s="20">
        <f t="shared" si="3"/>
        <v>0</v>
      </c>
      <c r="N9" s="57">
        <f t="shared" si="4"/>
        <v>0</v>
      </c>
      <c r="O9" s="58">
        <f t="shared" si="5"/>
        <v>0</v>
      </c>
      <c r="P9" s="59">
        <f t="shared" si="6"/>
        <v>0</v>
      </c>
    </row>
    <row r="10" spans="2:16" ht="14.4" x14ac:dyDescent="0.55000000000000004">
      <c r="B10" s="17">
        <f>vozovka!B10</f>
        <v>7</v>
      </c>
      <c r="C10" s="18">
        <f>vozovka!C10</f>
        <v>6.7100000000000007E-2</v>
      </c>
      <c r="D10" s="22">
        <v>5.4</v>
      </c>
      <c r="E10" s="20">
        <v>0.44</v>
      </c>
      <c r="F10" s="20">
        <v>0.08</v>
      </c>
      <c r="G10" s="20">
        <v>0</v>
      </c>
      <c r="H10" s="20">
        <v>0</v>
      </c>
      <c r="I10" s="55">
        <v>0</v>
      </c>
      <c r="J10" s="56">
        <f t="shared" si="0"/>
        <v>12.340000000000003</v>
      </c>
      <c r="K10" s="22">
        <f t="shared" si="1"/>
        <v>65.402000000000029</v>
      </c>
      <c r="L10" s="20">
        <f t="shared" si="2"/>
        <v>9.9954000000000018</v>
      </c>
      <c r="M10" s="20">
        <f t="shared" si="3"/>
        <v>0.49360000000000015</v>
      </c>
      <c r="N10" s="57">
        <f t="shared" si="4"/>
        <v>0</v>
      </c>
      <c r="O10" s="58">
        <f t="shared" si="5"/>
        <v>0</v>
      </c>
      <c r="P10" s="59">
        <f t="shared" si="6"/>
        <v>0</v>
      </c>
    </row>
    <row r="11" spans="2:16" ht="14.4" x14ac:dyDescent="0.55000000000000004">
      <c r="B11" s="17" t="str">
        <f>vozovka!B11</f>
        <v>8=KT1</v>
      </c>
      <c r="C11" s="18">
        <f>vozovka!C11</f>
        <v>7.961E-2</v>
      </c>
      <c r="D11" s="22">
        <v>5.62</v>
      </c>
      <c r="E11" s="20">
        <v>0.49</v>
      </c>
      <c r="F11" s="20">
        <v>0.31</v>
      </c>
      <c r="G11" s="20">
        <v>0</v>
      </c>
      <c r="H11" s="20">
        <v>0.25</v>
      </c>
      <c r="I11" s="55">
        <v>0</v>
      </c>
      <c r="J11" s="56">
        <f t="shared" si="0"/>
        <v>12.509999999999993</v>
      </c>
      <c r="K11" s="22">
        <f t="shared" si="1"/>
        <v>68.930099999999953</v>
      </c>
      <c r="L11" s="20">
        <f t="shared" si="2"/>
        <v>5.8171499999999963</v>
      </c>
      <c r="M11" s="20">
        <f t="shared" si="3"/>
        <v>2.4394499999999986</v>
      </c>
      <c r="N11" s="57">
        <f t="shared" si="4"/>
        <v>0</v>
      </c>
      <c r="O11" s="58">
        <f t="shared" si="5"/>
        <v>1.5637499999999991</v>
      </c>
      <c r="P11" s="59">
        <f t="shared" si="6"/>
        <v>0</v>
      </c>
    </row>
    <row r="12" spans="2:16" ht="14.4" x14ac:dyDescent="0.55000000000000004">
      <c r="B12" s="17">
        <f>vozovka!B12</f>
        <v>9</v>
      </c>
      <c r="C12" s="18">
        <f>vozovka!C12</f>
        <v>0.1</v>
      </c>
      <c r="D12" s="22">
        <v>4.8</v>
      </c>
      <c r="E12" s="20">
        <v>1.37</v>
      </c>
      <c r="F12" s="20">
        <v>0</v>
      </c>
      <c r="G12" s="20">
        <v>0</v>
      </c>
      <c r="H12" s="20">
        <v>0</v>
      </c>
      <c r="I12" s="55">
        <v>0</v>
      </c>
      <c r="J12" s="56">
        <f t="shared" si="0"/>
        <v>20.390000000000004</v>
      </c>
      <c r="K12" s="22">
        <f t="shared" si="1"/>
        <v>106.23190000000002</v>
      </c>
      <c r="L12" s="20">
        <f t="shared" si="2"/>
        <v>18.962700000000005</v>
      </c>
      <c r="M12" s="20">
        <f t="shared" si="3"/>
        <v>3.1604500000000004</v>
      </c>
      <c r="N12" s="57">
        <f t="shared" si="4"/>
        <v>0</v>
      </c>
      <c r="O12" s="58">
        <f t="shared" si="5"/>
        <v>2.5487500000000005</v>
      </c>
      <c r="P12" s="59">
        <f t="shared" si="6"/>
        <v>0</v>
      </c>
    </row>
    <row r="13" spans="2:16" ht="14.4" x14ac:dyDescent="0.55000000000000004">
      <c r="B13" s="17">
        <f>vozovka!B13</f>
        <v>10</v>
      </c>
      <c r="C13" s="18">
        <f>vozovka!C13</f>
        <v>0.12</v>
      </c>
      <c r="D13" s="60">
        <v>5.17</v>
      </c>
      <c r="E13" s="61">
        <v>1.04</v>
      </c>
      <c r="F13" s="61">
        <v>0</v>
      </c>
      <c r="G13" s="61">
        <v>0</v>
      </c>
      <c r="H13" s="61">
        <v>0</v>
      </c>
      <c r="I13" s="55">
        <v>0</v>
      </c>
      <c r="J13" s="56">
        <f t="shared" si="0"/>
        <v>19.999999999999989</v>
      </c>
      <c r="K13" s="22">
        <f t="shared" si="1"/>
        <v>99.699999999999932</v>
      </c>
      <c r="L13" s="20">
        <f t="shared" si="2"/>
        <v>24.099999999999987</v>
      </c>
      <c r="M13" s="20">
        <f t="shared" si="3"/>
        <v>0</v>
      </c>
      <c r="N13" s="57">
        <f t="shared" si="4"/>
        <v>0</v>
      </c>
      <c r="O13" s="58">
        <f t="shared" si="5"/>
        <v>0</v>
      </c>
      <c r="P13" s="59">
        <f t="shared" si="6"/>
        <v>0</v>
      </c>
    </row>
    <row r="14" spans="2:16" ht="14.4" x14ac:dyDescent="0.55000000000000004">
      <c r="B14" s="17">
        <f>vozovka!B14</f>
        <v>11</v>
      </c>
      <c r="C14" s="18">
        <f>vozovka!C14</f>
        <v>0.14000000000000001</v>
      </c>
      <c r="D14" s="60">
        <v>5.63</v>
      </c>
      <c r="E14" s="61">
        <v>0.32</v>
      </c>
      <c r="F14" s="61">
        <v>0.48</v>
      </c>
      <c r="G14" s="61">
        <v>0</v>
      </c>
      <c r="H14" s="61">
        <v>0.23</v>
      </c>
      <c r="I14" s="55">
        <v>0</v>
      </c>
      <c r="J14" s="56">
        <f t="shared" si="0"/>
        <v>20.000000000000018</v>
      </c>
      <c r="K14" s="22">
        <f t="shared" si="1"/>
        <v>108.0000000000001</v>
      </c>
      <c r="L14" s="20">
        <f t="shared" si="2"/>
        <v>13.600000000000014</v>
      </c>
      <c r="M14" s="20">
        <f t="shared" si="3"/>
        <v>4.8000000000000043</v>
      </c>
      <c r="N14" s="57">
        <f t="shared" si="4"/>
        <v>0</v>
      </c>
      <c r="O14" s="58">
        <f t="shared" si="5"/>
        <v>2.300000000000002</v>
      </c>
      <c r="P14" s="59">
        <f t="shared" si="6"/>
        <v>0</v>
      </c>
    </row>
    <row r="15" spans="2:16" ht="14.4" x14ac:dyDescent="0.55000000000000004">
      <c r="B15" s="17">
        <f>vozovka!B15</f>
        <v>12</v>
      </c>
      <c r="C15" s="18">
        <f>vozovka!C15</f>
        <v>0.16</v>
      </c>
      <c r="D15" s="60">
        <v>5.7</v>
      </c>
      <c r="E15" s="61">
        <v>0.79</v>
      </c>
      <c r="F15" s="61">
        <v>0.24</v>
      </c>
      <c r="G15" s="61">
        <v>0</v>
      </c>
      <c r="H15" s="61">
        <v>0.43</v>
      </c>
      <c r="I15" s="55">
        <v>0</v>
      </c>
      <c r="J15" s="56">
        <f t="shared" si="0"/>
        <v>19.999999999999989</v>
      </c>
      <c r="K15" s="22">
        <f t="shared" si="1"/>
        <v>113.29999999999994</v>
      </c>
      <c r="L15" s="20">
        <f t="shared" si="2"/>
        <v>11.099999999999994</v>
      </c>
      <c r="M15" s="20">
        <f t="shared" si="3"/>
        <v>7.1999999999999957</v>
      </c>
      <c r="N15" s="57">
        <f t="shared" si="4"/>
        <v>0</v>
      </c>
      <c r="O15" s="58">
        <f t="shared" si="5"/>
        <v>6.599999999999997</v>
      </c>
      <c r="P15" s="59">
        <f t="shared" si="6"/>
        <v>0</v>
      </c>
    </row>
    <row r="16" spans="2:16" ht="14.4" x14ac:dyDescent="0.55000000000000004">
      <c r="B16" s="17">
        <f>vozovka!B16</f>
        <v>13</v>
      </c>
      <c r="C16" s="18">
        <f>vozovka!C16</f>
        <v>0.17446999999999999</v>
      </c>
      <c r="D16" s="60">
        <v>5.92</v>
      </c>
      <c r="E16" s="61">
        <v>0.36</v>
      </c>
      <c r="F16" s="61">
        <v>0.61</v>
      </c>
      <c r="G16" s="61">
        <v>0</v>
      </c>
      <c r="H16" s="61">
        <v>0.54</v>
      </c>
      <c r="I16" s="55">
        <v>0</v>
      </c>
      <c r="J16" s="56">
        <f t="shared" si="0"/>
        <v>14.469999999999983</v>
      </c>
      <c r="K16" s="22">
        <f t="shared" si="1"/>
        <v>84.070699999999903</v>
      </c>
      <c r="L16" s="20">
        <f t="shared" si="2"/>
        <v>8.320249999999989</v>
      </c>
      <c r="M16" s="20">
        <f t="shared" si="3"/>
        <v>6.1497499999999929</v>
      </c>
      <c r="N16" s="57">
        <f t="shared" si="4"/>
        <v>0</v>
      </c>
      <c r="O16" s="58">
        <f t="shared" si="5"/>
        <v>7.0179499999999919</v>
      </c>
      <c r="P16" s="59">
        <f t="shared" si="6"/>
        <v>0</v>
      </c>
    </row>
    <row r="17" spans="2:16" ht="14.4" x14ac:dyDescent="0.55000000000000004">
      <c r="B17" s="17" t="str">
        <f>vozovka!B17</f>
        <v>14=TK2</v>
      </c>
      <c r="C17" s="18">
        <f>vozovka!C17</f>
        <v>0.17655999999999999</v>
      </c>
      <c r="D17" s="60">
        <v>5.86</v>
      </c>
      <c r="E17" s="61">
        <v>0.57999999999999996</v>
      </c>
      <c r="F17" s="61">
        <v>0.16</v>
      </c>
      <c r="G17" s="61">
        <v>0</v>
      </c>
      <c r="H17" s="61">
        <v>0.21</v>
      </c>
      <c r="I17" s="55">
        <v>0</v>
      </c>
      <c r="J17" s="56">
        <f t="shared" si="0"/>
        <v>2.0900000000000087</v>
      </c>
      <c r="K17" s="22">
        <f t="shared" si="1"/>
        <v>12.310100000000052</v>
      </c>
      <c r="L17" s="20">
        <f t="shared" si="2"/>
        <v>0.98230000000000406</v>
      </c>
      <c r="M17" s="20">
        <f t="shared" si="3"/>
        <v>0.80465000000000342</v>
      </c>
      <c r="N17" s="57">
        <f t="shared" si="4"/>
        <v>0</v>
      </c>
      <c r="O17" s="58">
        <f t="shared" si="5"/>
        <v>0.78375000000000328</v>
      </c>
      <c r="P17" s="59">
        <f t="shared" si="6"/>
        <v>0</v>
      </c>
    </row>
    <row r="18" spans="2:16" ht="14.4" x14ac:dyDescent="0.55000000000000004">
      <c r="B18" s="17">
        <f>vozovka!B18</f>
        <v>15</v>
      </c>
      <c r="C18" s="18">
        <f>vozovka!C18</f>
        <v>0.18728</v>
      </c>
      <c r="D18" s="60">
        <v>6.29</v>
      </c>
      <c r="E18" s="61">
        <v>0.41</v>
      </c>
      <c r="F18" s="61">
        <v>0.72</v>
      </c>
      <c r="G18" s="61">
        <v>0</v>
      </c>
      <c r="H18" s="61">
        <v>0.69</v>
      </c>
      <c r="I18" s="55">
        <v>0</v>
      </c>
      <c r="J18" s="56">
        <f t="shared" si="0"/>
        <v>10.720000000000008</v>
      </c>
      <c r="K18" s="22">
        <f t="shared" si="1"/>
        <v>65.124000000000052</v>
      </c>
      <c r="L18" s="20">
        <f t="shared" si="2"/>
        <v>5.3064000000000036</v>
      </c>
      <c r="M18" s="20">
        <f t="shared" si="3"/>
        <v>4.7168000000000037</v>
      </c>
      <c r="N18" s="57">
        <f t="shared" si="4"/>
        <v>0</v>
      </c>
      <c r="O18" s="58">
        <f t="shared" si="5"/>
        <v>4.8240000000000034</v>
      </c>
      <c r="P18" s="59">
        <f t="shared" si="6"/>
        <v>0</v>
      </c>
    </row>
    <row r="19" spans="2:16" ht="14.4" x14ac:dyDescent="0.55000000000000004">
      <c r="B19" s="17">
        <f>vozovka!B19</f>
        <v>16</v>
      </c>
      <c r="C19" s="18">
        <f>vozovka!C19</f>
        <v>0.19772999999999999</v>
      </c>
      <c r="D19" s="60">
        <v>6.48</v>
      </c>
      <c r="E19" s="61">
        <v>0.02</v>
      </c>
      <c r="F19" s="61">
        <v>1.02</v>
      </c>
      <c r="G19" s="61">
        <v>0</v>
      </c>
      <c r="H19" s="61">
        <v>0.64</v>
      </c>
      <c r="I19" s="55">
        <v>0</v>
      </c>
      <c r="J19" s="56">
        <f t="shared" si="0"/>
        <v>10.449999999999987</v>
      </c>
      <c r="K19" s="22">
        <f t="shared" si="1"/>
        <v>66.723249999999908</v>
      </c>
      <c r="L19" s="20">
        <f t="shared" si="2"/>
        <v>2.2467499999999974</v>
      </c>
      <c r="M19" s="20">
        <f t="shared" si="3"/>
        <v>9.0914999999999893</v>
      </c>
      <c r="N19" s="57">
        <f t="shared" si="4"/>
        <v>0</v>
      </c>
      <c r="O19" s="58">
        <f t="shared" si="5"/>
        <v>6.9492499999999913</v>
      </c>
      <c r="P19" s="59">
        <f t="shared" si="6"/>
        <v>0</v>
      </c>
    </row>
    <row r="20" spans="2:16" ht="14.4" x14ac:dyDescent="0.55000000000000004">
      <c r="B20" s="17">
        <f>vozovka!B20</f>
        <v>17</v>
      </c>
      <c r="C20" s="18">
        <f>vozovka!C20</f>
        <v>0.20957000000000001</v>
      </c>
      <c r="D20" s="60">
        <v>6.89</v>
      </c>
      <c r="E20" s="61">
        <v>0.1</v>
      </c>
      <c r="F20" s="61">
        <v>2.14</v>
      </c>
      <c r="G20" s="61">
        <v>0</v>
      </c>
      <c r="H20" s="61">
        <v>1.23</v>
      </c>
      <c r="I20" s="55">
        <v>0</v>
      </c>
      <c r="J20" s="56">
        <f t="shared" si="0"/>
        <v>11.840000000000018</v>
      </c>
      <c r="K20" s="22">
        <f t="shared" si="1"/>
        <v>79.150400000000118</v>
      </c>
      <c r="L20" s="20">
        <f t="shared" si="2"/>
        <v>0.71040000000000114</v>
      </c>
      <c r="M20" s="20">
        <f t="shared" si="3"/>
        <v>18.707200000000029</v>
      </c>
      <c r="N20" s="57">
        <f t="shared" si="4"/>
        <v>0</v>
      </c>
      <c r="O20" s="58">
        <f t="shared" si="5"/>
        <v>11.070400000000017</v>
      </c>
      <c r="P20" s="59">
        <f t="shared" si="6"/>
        <v>0</v>
      </c>
    </row>
    <row r="21" spans="2:16" ht="14.4" x14ac:dyDescent="0.55000000000000004">
      <c r="B21" s="17" t="str">
        <f>vozovka!B21</f>
        <v>18=KK2</v>
      </c>
      <c r="C21" s="18">
        <f>vozovka!C21</f>
        <v>0.22189</v>
      </c>
      <c r="D21" s="60">
        <v>6.98</v>
      </c>
      <c r="E21" s="61">
        <v>0.08</v>
      </c>
      <c r="F21" s="61">
        <v>1.9</v>
      </c>
      <c r="G21" s="61">
        <v>0</v>
      </c>
      <c r="H21" s="61">
        <v>1.25</v>
      </c>
      <c r="I21" s="55">
        <v>0</v>
      </c>
      <c r="J21" s="56">
        <f t="shared" si="0"/>
        <v>12.319999999999997</v>
      </c>
      <c r="K21" s="22">
        <f t="shared" si="1"/>
        <v>85.439199999999985</v>
      </c>
      <c r="L21" s="20">
        <f t="shared" si="2"/>
        <v>1.1087999999999996</v>
      </c>
      <c r="M21" s="20">
        <f t="shared" si="3"/>
        <v>24.886399999999995</v>
      </c>
      <c r="N21" s="57">
        <f t="shared" si="4"/>
        <v>0</v>
      </c>
      <c r="O21" s="58">
        <f t="shared" si="5"/>
        <v>15.276799999999996</v>
      </c>
      <c r="P21" s="59">
        <f t="shared" si="6"/>
        <v>0</v>
      </c>
    </row>
    <row r="22" spans="2:16" ht="14.4" x14ac:dyDescent="0.55000000000000004">
      <c r="B22" s="17">
        <f>vozovka!B22</f>
        <v>19</v>
      </c>
      <c r="C22" s="18">
        <f>vozovka!C22</f>
        <v>0.23422000000000001</v>
      </c>
      <c r="D22" s="60">
        <v>6.89</v>
      </c>
      <c r="E22" s="61">
        <v>0.03</v>
      </c>
      <c r="F22" s="61">
        <v>2.2799999999999998</v>
      </c>
      <c r="G22" s="61">
        <v>0</v>
      </c>
      <c r="H22" s="61">
        <v>1.1200000000000001</v>
      </c>
      <c r="I22" s="55">
        <v>0</v>
      </c>
      <c r="J22" s="56">
        <f t="shared" si="0"/>
        <v>12.330000000000007</v>
      </c>
      <c r="K22" s="22">
        <f t="shared" si="1"/>
        <v>85.508550000000056</v>
      </c>
      <c r="L22" s="20">
        <f t="shared" si="2"/>
        <v>0.67815000000000036</v>
      </c>
      <c r="M22" s="20">
        <f t="shared" si="3"/>
        <v>25.769700000000014</v>
      </c>
      <c r="N22" s="57">
        <f t="shared" si="4"/>
        <v>0</v>
      </c>
      <c r="O22" s="58">
        <f t="shared" si="5"/>
        <v>14.611050000000009</v>
      </c>
      <c r="P22" s="59">
        <f t="shared" si="6"/>
        <v>0</v>
      </c>
    </row>
    <row r="23" spans="2:16" ht="14.4" x14ac:dyDescent="0.55000000000000004">
      <c r="B23" s="17">
        <f>vozovka!B23</f>
        <v>20</v>
      </c>
      <c r="C23" s="18">
        <f>vozovka!C23</f>
        <v>0.24518000000000001</v>
      </c>
      <c r="D23" s="60">
        <v>6.65</v>
      </c>
      <c r="E23" s="61">
        <v>0.04</v>
      </c>
      <c r="F23" s="61">
        <v>1.67</v>
      </c>
      <c r="G23" s="61">
        <v>0</v>
      </c>
      <c r="H23" s="61">
        <v>0.9</v>
      </c>
      <c r="I23" s="55">
        <v>0</v>
      </c>
      <c r="J23" s="56">
        <f t="shared" si="0"/>
        <v>10.959999999999997</v>
      </c>
      <c r="K23" s="22">
        <f t="shared" si="1"/>
        <v>74.199199999999976</v>
      </c>
      <c r="L23" s="20">
        <f t="shared" si="2"/>
        <v>0.38359999999999994</v>
      </c>
      <c r="M23" s="20">
        <f t="shared" si="3"/>
        <v>21.645999999999994</v>
      </c>
      <c r="N23" s="57">
        <f t="shared" si="4"/>
        <v>0</v>
      </c>
      <c r="O23" s="58">
        <f t="shared" si="5"/>
        <v>11.069599999999998</v>
      </c>
      <c r="P23" s="59">
        <f t="shared" si="6"/>
        <v>0</v>
      </c>
    </row>
    <row r="24" spans="2:16" ht="14.4" x14ac:dyDescent="0.55000000000000004">
      <c r="B24" s="17">
        <f>vozovka!B24</f>
        <v>21</v>
      </c>
      <c r="C24" s="18">
        <f>vozovka!C24</f>
        <v>0.25740000000000002</v>
      </c>
      <c r="D24" s="60">
        <v>6.46</v>
      </c>
      <c r="E24" s="61">
        <v>0.33</v>
      </c>
      <c r="F24" s="61">
        <v>1</v>
      </c>
      <c r="G24" s="61">
        <v>0</v>
      </c>
      <c r="H24" s="61">
        <v>0.87</v>
      </c>
      <c r="I24" s="55">
        <v>0</v>
      </c>
      <c r="J24" s="56">
        <f t="shared" si="0"/>
        <v>12.22000000000001</v>
      </c>
      <c r="K24" s="22">
        <f t="shared" si="1"/>
        <v>80.102100000000064</v>
      </c>
      <c r="L24" s="20">
        <f t="shared" si="2"/>
        <v>2.2607000000000017</v>
      </c>
      <c r="M24" s="20">
        <f t="shared" si="3"/>
        <v>16.313700000000011</v>
      </c>
      <c r="N24" s="57">
        <f t="shared" si="4"/>
        <v>0</v>
      </c>
      <c r="O24" s="58">
        <f t="shared" si="5"/>
        <v>10.814700000000009</v>
      </c>
      <c r="P24" s="59">
        <f t="shared" si="6"/>
        <v>0</v>
      </c>
    </row>
    <row r="25" spans="2:16" ht="14.4" x14ac:dyDescent="0.55000000000000004">
      <c r="B25" s="17" t="str">
        <f>vozovka!B25</f>
        <v>22=KT2</v>
      </c>
      <c r="C25" s="18">
        <f>vozovka!C25</f>
        <v>0.26722000000000001</v>
      </c>
      <c r="D25" s="22">
        <v>5.89</v>
      </c>
      <c r="E25" s="20">
        <v>0.33</v>
      </c>
      <c r="F25" s="20">
        <f>0.31+0.05</f>
        <v>0.36</v>
      </c>
      <c r="G25" s="20">
        <v>0</v>
      </c>
      <c r="H25" s="20">
        <v>0.31</v>
      </c>
      <c r="I25" s="55">
        <v>0</v>
      </c>
      <c r="J25" s="56">
        <f t="shared" si="0"/>
        <v>9.819999999999995</v>
      </c>
      <c r="K25" s="22">
        <f t="shared" si="1"/>
        <v>60.638499999999965</v>
      </c>
      <c r="L25" s="20">
        <f t="shared" si="2"/>
        <v>3.2405999999999984</v>
      </c>
      <c r="M25" s="20">
        <f t="shared" si="3"/>
        <v>6.6775999999999955</v>
      </c>
      <c r="N25" s="57">
        <f t="shared" si="4"/>
        <v>0</v>
      </c>
      <c r="O25" s="58">
        <f t="shared" si="5"/>
        <v>5.7937999999999965</v>
      </c>
      <c r="P25" s="59">
        <f t="shared" si="6"/>
        <v>0</v>
      </c>
    </row>
    <row r="26" spans="2:16" ht="14.4" x14ac:dyDescent="0.55000000000000004">
      <c r="B26" s="17">
        <f>vozovka!B26</f>
        <v>23</v>
      </c>
      <c r="C26" s="18">
        <f>vozovka!C26</f>
        <v>0.26923000000000002</v>
      </c>
      <c r="D26" s="22">
        <v>5.51</v>
      </c>
      <c r="E26" s="20">
        <v>0.39</v>
      </c>
      <c r="F26" s="20">
        <v>0.24</v>
      </c>
      <c r="G26" s="20">
        <v>0</v>
      </c>
      <c r="H26" s="20">
        <v>0.24</v>
      </c>
      <c r="I26" s="55">
        <v>0</v>
      </c>
      <c r="J26" s="56">
        <f t="shared" si="0"/>
        <v>2.0100000000000118</v>
      </c>
      <c r="K26" s="22">
        <f t="shared" si="1"/>
        <v>11.457000000000066</v>
      </c>
      <c r="L26" s="20">
        <f t="shared" si="2"/>
        <v>0.72360000000000424</v>
      </c>
      <c r="M26" s="20">
        <f t="shared" si="3"/>
        <v>0.60300000000000353</v>
      </c>
      <c r="N26" s="57">
        <f t="shared" si="4"/>
        <v>0</v>
      </c>
      <c r="O26" s="58">
        <f t="shared" si="5"/>
        <v>0.55275000000000329</v>
      </c>
      <c r="P26" s="59">
        <f t="shared" si="6"/>
        <v>0</v>
      </c>
    </row>
    <row r="27" spans="2:16" ht="14.4" x14ac:dyDescent="0.55000000000000004">
      <c r="B27" s="17">
        <f>vozovka!B27</f>
        <v>24</v>
      </c>
      <c r="C27" s="18">
        <f>vozovka!C27</f>
        <v>0.28499999999999998</v>
      </c>
      <c r="D27" s="22">
        <v>5.92</v>
      </c>
      <c r="E27" s="20">
        <v>0.82</v>
      </c>
      <c r="F27" s="20">
        <v>0.43</v>
      </c>
      <c r="G27" s="20">
        <v>0</v>
      </c>
      <c r="H27" s="20">
        <v>0.67</v>
      </c>
      <c r="I27" s="55">
        <v>0</v>
      </c>
      <c r="J27" s="56">
        <f t="shared" si="0"/>
        <v>15.76999999999995</v>
      </c>
      <c r="K27" s="22">
        <f t="shared" si="1"/>
        <v>90.125549999999706</v>
      </c>
      <c r="L27" s="20">
        <f t="shared" si="2"/>
        <v>9.5408499999999687</v>
      </c>
      <c r="M27" s="20">
        <f t="shared" si="3"/>
        <v>5.2829499999999827</v>
      </c>
      <c r="N27" s="57">
        <f t="shared" si="4"/>
        <v>0</v>
      </c>
      <c r="O27" s="58">
        <f t="shared" si="5"/>
        <v>7.1753499999999777</v>
      </c>
      <c r="P27" s="59">
        <f t="shared" si="6"/>
        <v>0</v>
      </c>
    </row>
    <row r="28" spans="2:16" ht="14.4" x14ac:dyDescent="0.55000000000000004">
      <c r="B28" s="17">
        <f>vozovka!B28</f>
        <v>25</v>
      </c>
      <c r="C28" s="18">
        <f>vozovka!C28</f>
        <v>0.30499999999999999</v>
      </c>
      <c r="D28" s="22">
        <v>4.5599999999999996</v>
      </c>
      <c r="E28" s="20">
        <v>1.82</v>
      </c>
      <c r="F28" s="20">
        <v>0</v>
      </c>
      <c r="G28" s="20">
        <v>0.14000000000000001</v>
      </c>
      <c r="H28" s="20">
        <v>0</v>
      </c>
      <c r="I28" s="55">
        <v>0</v>
      </c>
      <c r="J28" s="56">
        <f t="shared" si="0"/>
        <v>20.000000000000018</v>
      </c>
      <c r="K28" s="22">
        <f t="shared" si="1"/>
        <v>104.8000000000001</v>
      </c>
      <c r="L28" s="20">
        <f t="shared" si="2"/>
        <v>26.400000000000023</v>
      </c>
      <c r="M28" s="20">
        <f t="shared" si="3"/>
        <v>4.3000000000000034</v>
      </c>
      <c r="N28" s="57">
        <f t="shared" si="4"/>
        <v>1.4000000000000015</v>
      </c>
      <c r="O28" s="58">
        <f t="shared" si="5"/>
        <v>6.7000000000000064</v>
      </c>
      <c r="P28" s="59">
        <f t="shared" si="6"/>
        <v>0</v>
      </c>
    </row>
    <row r="29" spans="2:16" ht="14.4" x14ac:dyDescent="0.55000000000000004">
      <c r="B29" s="17">
        <f>vozovka!B29</f>
        <v>26</v>
      </c>
      <c r="C29" s="18">
        <f>vozovka!C29</f>
        <v>0.32500000000000001</v>
      </c>
      <c r="D29" s="22">
        <v>4.92</v>
      </c>
      <c r="E29" s="20">
        <v>1.48</v>
      </c>
      <c r="F29" s="20">
        <v>0</v>
      </c>
      <c r="G29" s="20">
        <v>0.16</v>
      </c>
      <c r="H29" s="20">
        <v>0</v>
      </c>
      <c r="I29" s="55">
        <v>0</v>
      </c>
      <c r="J29" s="56">
        <f t="shared" si="0"/>
        <v>20.000000000000018</v>
      </c>
      <c r="K29" s="22">
        <f t="shared" si="1"/>
        <v>94.800000000000082</v>
      </c>
      <c r="L29" s="20">
        <f t="shared" si="2"/>
        <v>33.000000000000028</v>
      </c>
      <c r="M29" s="20">
        <f t="shared" si="3"/>
        <v>0</v>
      </c>
      <c r="N29" s="57">
        <f t="shared" si="4"/>
        <v>3.0000000000000031</v>
      </c>
      <c r="O29" s="58">
        <f t="shared" si="5"/>
        <v>0</v>
      </c>
      <c r="P29" s="59">
        <f t="shared" si="6"/>
        <v>0</v>
      </c>
    </row>
    <row r="30" spans="2:16" ht="14.4" x14ac:dyDescent="0.55000000000000004">
      <c r="B30" s="17">
        <f>vozovka!B30</f>
        <v>27</v>
      </c>
      <c r="C30" s="18">
        <f>vozovka!C30</f>
        <v>0.34499999999999997</v>
      </c>
      <c r="D30" s="60">
        <v>5.85</v>
      </c>
      <c r="E30" s="61">
        <v>0.12</v>
      </c>
      <c r="F30" s="61">
        <f>0.04+0.18</f>
        <v>0.22</v>
      </c>
      <c r="G30" s="61">
        <v>0</v>
      </c>
      <c r="H30" s="61">
        <v>0.25</v>
      </c>
      <c r="I30" s="55">
        <v>0</v>
      </c>
      <c r="J30" s="56">
        <f t="shared" si="0"/>
        <v>19.999999999999961</v>
      </c>
      <c r="K30" s="22">
        <f t="shared" si="1"/>
        <v>107.69999999999979</v>
      </c>
      <c r="L30" s="20">
        <f t="shared" si="2"/>
        <v>15.99999999999997</v>
      </c>
      <c r="M30" s="20">
        <f t="shared" si="3"/>
        <v>2.1999999999999957</v>
      </c>
      <c r="N30" s="57">
        <f t="shared" si="4"/>
        <v>1.599999999999997</v>
      </c>
      <c r="O30" s="58">
        <f t="shared" si="5"/>
        <v>2.4999999999999951</v>
      </c>
      <c r="P30" s="59">
        <f t="shared" si="6"/>
        <v>0</v>
      </c>
    </row>
    <row r="31" spans="2:16" ht="14.4" x14ac:dyDescent="0.55000000000000004">
      <c r="B31" s="17">
        <f>vozovka!B31</f>
        <v>28</v>
      </c>
      <c r="C31" s="18">
        <f>vozovka!C31</f>
        <v>0.36499999999999999</v>
      </c>
      <c r="D31" s="60">
        <v>5.46</v>
      </c>
      <c r="E31" s="61">
        <v>0.56000000000000005</v>
      </c>
      <c r="F31" s="61">
        <v>0.21</v>
      </c>
      <c r="G31" s="61">
        <v>0</v>
      </c>
      <c r="H31" s="61">
        <v>0.19</v>
      </c>
      <c r="I31" s="55">
        <v>0</v>
      </c>
      <c r="J31" s="56">
        <f t="shared" si="0"/>
        <v>20.000000000000018</v>
      </c>
      <c r="K31" s="22">
        <f t="shared" si="1"/>
        <v>113.10000000000009</v>
      </c>
      <c r="L31" s="20">
        <f t="shared" si="2"/>
        <v>6.8000000000000069</v>
      </c>
      <c r="M31" s="20">
        <f t="shared" si="3"/>
        <v>4.3000000000000034</v>
      </c>
      <c r="N31" s="57">
        <f t="shared" si="4"/>
        <v>0</v>
      </c>
      <c r="O31" s="58">
        <f t="shared" si="5"/>
        <v>4.4000000000000039</v>
      </c>
      <c r="P31" s="59">
        <f t="shared" si="6"/>
        <v>0</v>
      </c>
    </row>
    <row r="32" spans="2:16" ht="14.4" x14ac:dyDescent="0.55000000000000004">
      <c r="B32" s="17" t="str">
        <f>vozovka!B32</f>
        <v>29=TK3</v>
      </c>
      <c r="C32" s="18">
        <f>vozovka!C32</f>
        <v>0.38323000000000002</v>
      </c>
      <c r="D32" s="60">
        <v>4.84</v>
      </c>
      <c r="E32" s="61">
        <v>1.88</v>
      </c>
      <c r="F32" s="61">
        <v>0</v>
      </c>
      <c r="G32" s="61">
        <v>0.18</v>
      </c>
      <c r="H32" s="61">
        <v>0</v>
      </c>
      <c r="I32" s="55">
        <v>0</v>
      </c>
      <c r="J32" s="56">
        <f t="shared" si="0"/>
        <v>18.230000000000025</v>
      </c>
      <c r="K32" s="22">
        <f t="shared" si="1"/>
        <v>93.884500000000131</v>
      </c>
      <c r="L32" s="20">
        <f t="shared" si="2"/>
        <v>22.240600000000029</v>
      </c>
      <c r="M32" s="20">
        <f t="shared" si="3"/>
        <v>1.9141500000000027</v>
      </c>
      <c r="N32" s="57">
        <f t="shared" si="4"/>
        <v>1.6407000000000023</v>
      </c>
      <c r="O32" s="58">
        <f t="shared" si="5"/>
        <v>1.7318500000000023</v>
      </c>
      <c r="P32" s="59">
        <f t="shared" si="6"/>
        <v>0</v>
      </c>
    </row>
    <row r="33" spans="2:16" ht="14.4" x14ac:dyDescent="0.55000000000000004">
      <c r="B33" s="17">
        <f>vozovka!B33</f>
        <v>30</v>
      </c>
      <c r="C33" s="18">
        <f>vozovka!C33</f>
        <v>0.39499000000000001</v>
      </c>
      <c r="D33" s="22">
        <v>5.88</v>
      </c>
      <c r="E33" s="20">
        <v>0.44</v>
      </c>
      <c r="F33" s="20">
        <v>0.57999999999999996</v>
      </c>
      <c r="G33" s="20">
        <v>0</v>
      </c>
      <c r="H33" s="20">
        <v>0.49</v>
      </c>
      <c r="I33" s="55">
        <v>0</v>
      </c>
      <c r="J33" s="56">
        <f t="shared" si="0"/>
        <v>11.759999999999993</v>
      </c>
      <c r="K33" s="22">
        <f t="shared" si="1"/>
        <v>63.033599999999957</v>
      </c>
      <c r="L33" s="20">
        <f t="shared" si="2"/>
        <v>13.64159999999999</v>
      </c>
      <c r="M33" s="20">
        <f t="shared" si="3"/>
        <v>3.4103999999999974</v>
      </c>
      <c r="N33" s="57">
        <f t="shared" si="4"/>
        <v>1.0583999999999993</v>
      </c>
      <c r="O33" s="58">
        <f t="shared" si="5"/>
        <v>2.881199999999998</v>
      </c>
      <c r="P33" s="59">
        <f t="shared" si="6"/>
        <v>0</v>
      </c>
    </row>
    <row r="34" spans="2:16" ht="14.4" x14ac:dyDescent="0.55000000000000004">
      <c r="B34" s="17" t="str">
        <f>vozovka!B34</f>
        <v>31=KK3</v>
      </c>
      <c r="C34" s="18">
        <f>vozovka!C34</f>
        <v>0.40644999999999998</v>
      </c>
      <c r="D34" s="22">
        <v>5.53</v>
      </c>
      <c r="E34" s="20">
        <v>0.75</v>
      </c>
      <c r="F34" s="20">
        <v>7.0000000000000007E-2</v>
      </c>
      <c r="G34" s="20">
        <v>0</v>
      </c>
      <c r="H34" s="20">
        <v>0.02</v>
      </c>
      <c r="I34" s="55">
        <v>0</v>
      </c>
      <c r="J34" s="56">
        <f t="shared" si="0"/>
        <v>11.459999999999971</v>
      </c>
      <c r="K34" s="22">
        <f t="shared" si="1"/>
        <v>65.37929999999983</v>
      </c>
      <c r="L34" s="20">
        <f t="shared" si="2"/>
        <v>6.818699999999982</v>
      </c>
      <c r="M34" s="20">
        <f t="shared" si="3"/>
        <v>3.7244999999999902</v>
      </c>
      <c r="N34" s="57">
        <f t="shared" si="4"/>
        <v>0</v>
      </c>
      <c r="O34" s="58">
        <f t="shared" si="5"/>
        <v>2.9222999999999923</v>
      </c>
      <c r="P34" s="59">
        <f t="shared" si="6"/>
        <v>0</v>
      </c>
    </row>
    <row r="35" spans="2:16" ht="14.4" x14ac:dyDescent="0.55000000000000004">
      <c r="B35" s="17">
        <f>vozovka!B35</f>
        <v>32</v>
      </c>
      <c r="C35" s="18">
        <f>vozovka!C35</f>
        <v>0.41787000000000002</v>
      </c>
      <c r="D35" s="22">
        <v>6.94</v>
      </c>
      <c r="E35" s="20">
        <v>0</v>
      </c>
      <c r="F35" s="20">
        <v>1.65</v>
      </c>
      <c r="G35" s="20">
        <v>0</v>
      </c>
      <c r="H35" s="20">
        <f>1.03+0.07</f>
        <v>1.1000000000000001</v>
      </c>
      <c r="I35" s="55">
        <v>0</v>
      </c>
      <c r="J35" s="56">
        <f t="shared" si="0"/>
        <v>11.420000000000041</v>
      </c>
      <c r="K35" s="22">
        <f t="shared" si="1"/>
        <v>71.203700000000254</v>
      </c>
      <c r="L35" s="20">
        <f t="shared" si="2"/>
        <v>4.2825000000000149</v>
      </c>
      <c r="M35" s="20">
        <f t="shared" si="3"/>
        <v>9.8212000000000348</v>
      </c>
      <c r="N35" s="57">
        <f t="shared" si="4"/>
        <v>0</v>
      </c>
      <c r="O35" s="58">
        <f t="shared" si="5"/>
        <v>6.3952000000000231</v>
      </c>
      <c r="P35" s="59">
        <f t="shared" si="6"/>
        <v>0</v>
      </c>
    </row>
    <row r="36" spans="2:16" ht="14.4" x14ac:dyDescent="0.55000000000000004">
      <c r="B36" s="17" t="str">
        <f>vozovka!B36</f>
        <v>33=KT3</v>
      </c>
      <c r="C36" s="18">
        <f>vozovka!C36</f>
        <v>0.42965999999999999</v>
      </c>
      <c r="D36" s="22">
        <v>5.44</v>
      </c>
      <c r="E36" s="20">
        <v>0.63</v>
      </c>
      <c r="F36" s="20">
        <v>0.15</v>
      </c>
      <c r="G36" s="20">
        <v>0</v>
      </c>
      <c r="H36" s="20">
        <v>0.11</v>
      </c>
      <c r="I36" s="55">
        <v>0</v>
      </c>
      <c r="J36" s="56">
        <f t="shared" si="0"/>
        <v>11.789999999999967</v>
      </c>
      <c r="K36" s="22">
        <f t="shared" si="1"/>
        <v>72.980099999999808</v>
      </c>
      <c r="L36" s="20">
        <f t="shared" si="2"/>
        <v>3.7138499999999897</v>
      </c>
      <c r="M36" s="20">
        <f t="shared" si="3"/>
        <v>10.610999999999969</v>
      </c>
      <c r="N36" s="57">
        <f t="shared" si="4"/>
        <v>0</v>
      </c>
      <c r="O36" s="58">
        <f t="shared" si="5"/>
        <v>7.1329499999999815</v>
      </c>
      <c r="P36" s="59">
        <f t="shared" si="6"/>
        <v>0</v>
      </c>
    </row>
    <row r="37" spans="2:16" ht="14.4" x14ac:dyDescent="0.55000000000000004">
      <c r="B37" s="17">
        <f>vozovka!B37</f>
        <v>34</v>
      </c>
      <c r="C37" s="18">
        <f>vozovka!C37</f>
        <v>0.44950000000000001</v>
      </c>
      <c r="D37" s="22">
        <v>6.02</v>
      </c>
      <c r="E37" s="20">
        <v>0.51</v>
      </c>
      <c r="F37" s="20">
        <v>0.72</v>
      </c>
      <c r="G37" s="20">
        <v>0</v>
      </c>
      <c r="H37" s="20">
        <v>0.69</v>
      </c>
      <c r="I37" s="55">
        <v>0</v>
      </c>
      <c r="J37" s="56">
        <f t="shared" ref="J37:J66" si="7">(C37-C36)*1000</f>
        <v>19.840000000000025</v>
      </c>
      <c r="K37" s="22">
        <f t="shared" ref="K37:K66" si="8">((D36+D37)/2)*J37</f>
        <v>113.68320000000016</v>
      </c>
      <c r="L37" s="20">
        <f t="shared" ref="L37:L66" si="9">((E36+E37)/2)*J37</f>
        <v>11.308800000000016</v>
      </c>
      <c r="M37" s="20">
        <f t="shared" ref="M37:M66" si="10">((F36+F37)/2)*J37</f>
        <v>8.6304000000000105</v>
      </c>
      <c r="N37" s="57">
        <f t="shared" ref="N37:N66" si="11">((G36+G37)/2)*J37</f>
        <v>0</v>
      </c>
      <c r="O37" s="58">
        <f t="shared" ref="O37:O66" si="12">((H36+H37)/2)*J37</f>
        <v>7.9360000000000088</v>
      </c>
      <c r="P37" s="59">
        <f t="shared" ref="P37:P66" si="13">((I36+I37)/2)*J37</f>
        <v>0</v>
      </c>
    </row>
    <row r="38" spans="2:16" ht="14.4" x14ac:dyDescent="0.55000000000000004">
      <c r="B38" s="17">
        <f>vozovka!B38</f>
        <v>35</v>
      </c>
      <c r="C38" s="18">
        <f>vozovka!C38</f>
        <v>0.46</v>
      </c>
      <c r="D38" s="22">
        <v>8.7200000000000006</v>
      </c>
      <c r="E38" s="20">
        <v>2.4</v>
      </c>
      <c r="F38" s="20">
        <v>0.14000000000000001</v>
      </c>
      <c r="G38" s="20">
        <v>0.14000000000000001</v>
      </c>
      <c r="H38" s="20">
        <v>0.14000000000000001</v>
      </c>
      <c r="I38" s="55">
        <v>0</v>
      </c>
      <c r="J38" s="56">
        <f t="shared" si="7"/>
        <v>10.500000000000009</v>
      </c>
      <c r="K38" s="22">
        <f t="shared" si="8"/>
        <v>77.385000000000062</v>
      </c>
      <c r="L38" s="20">
        <f t="shared" si="9"/>
        <v>15.277500000000014</v>
      </c>
      <c r="M38" s="20">
        <f t="shared" si="10"/>
        <v>4.5150000000000041</v>
      </c>
      <c r="N38" s="57">
        <f t="shared" si="11"/>
        <v>0.73500000000000065</v>
      </c>
      <c r="O38" s="58">
        <f t="shared" si="12"/>
        <v>4.3575000000000035</v>
      </c>
      <c r="P38" s="59">
        <f t="shared" si="13"/>
        <v>0</v>
      </c>
    </row>
    <row r="39" spans="2:16" ht="14.4" x14ac:dyDescent="0.55000000000000004">
      <c r="B39" s="17">
        <f>vozovka!B39</f>
        <v>36</v>
      </c>
      <c r="C39" s="18">
        <f>vozovka!C39</f>
        <v>0.47249999999999998</v>
      </c>
      <c r="D39" s="22">
        <v>8.5</v>
      </c>
      <c r="E39" s="20">
        <v>3.32</v>
      </c>
      <c r="F39" s="20">
        <v>0</v>
      </c>
      <c r="G39" s="20">
        <v>0.59</v>
      </c>
      <c r="H39" s="20">
        <v>0</v>
      </c>
      <c r="I39" s="55">
        <v>0</v>
      </c>
      <c r="J39" s="56">
        <f t="shared" si="7"/>
        <v>12.499999999999956</v>
      </c>
      <c r="K39" s="22">
        <f t="shared" si="8"/>
        <v>107.62499999999962</v>
      </c>
      <c r="L39" s="20">
        <f t="shared" si="9"/>
        <v>35.749999999999872</v>
      </c>
      <c r="M39" s="20">
        <f t="shared" si="10"/>
        <v>0.874999999999997</v>
      </c>
      <c r="N39" s="57">
        <f t="shared" si="11"/>
        <v>4.562499999999984</v>
      </c>
      <c r="O39" s="58">
        <f t="shared" si="12"/>
        <v>0.874999999999997</v>
      </c>
      <c r="P39" s="59">
        <f t="shared" si="13"/>
        <v>0</v>
      </c>
    </row>
    <row r="40" spans="2:16" ht="14.4" x14ac:dyDescent="0.55000000000000004">
      <c r="B40" s="17">
        <f>vozovka!B40</f>
        <v>37</v>
      </c>
      <c r="C40" s="18">
        <f>vozovka!C40</f>
        <v>0.48399999999999999</v>
      </c>
      <c r="D40" s="22">
        <v>8.67</v>
      </c>
      <c r="E40" s="20">
        <v>3.91</v>
      </c>
      <c r="F40" s="20">
        <v>0</v>
      </c>
      <c r="G40" s="20">
        <v>0.53</v>
      </c>
      <c r="H40" s="20">
        <v>0</v>
      </c>
      <c r="I40" s="55">
        <v>0</v>
      </c>
      <c r="J40" s="56">
        <f t="shared" si="7"/>
        <v>11.500000000000011</v>
      </c>
      <c r="K40" s="22">
        <f t="shared" si="8"/>
        <v>98.727500000000106</v>
      </c>
      <c r="L40" s="20">
        <f t="shared" si="9"/>
        <v>41.572500000000041</v>
      </c>
      <c r="M40" s="20">
        <f t="shared" si="10"/>
        <v>0</v>
      </c>
      <c r="N40" s="57">
        <f t="shared" si="11"/>
        <v>6.4400000000000066</v>
      </c>
      <c r="O40" s="58">
        <f t="shared" si="12"/>
        <v>0</v>
      </c>
      <c r="P40" s="59">
        <f t="shared" si="13"/>
        <v>0</v>
      </c>
    </row>
    <row r="41" spans="2:16" ht="14.4" x14ac:dyDescent="0.55000000000000004">
      <c r="B41" s="17">
        <f>vozovka!B41</f>
        <v>38</v>
      </c>
      <c r="C41" s="18">
        <f>vozovka!C41</f>
        <v>0.4955</v>
      </c>
      <c r="D41" s="22">
        <v>4.18</v>
      </c>
      <c r="E41" s="20">
        <v>1.92</v>
      </c>
      <c r="F41" s="20">
        <v>0</v>
      </c>
      <c r="G41" s="20">
        <v>7.0000000000000007E-2</v>
      </c>
      <c r="H41" s="20">
        <v>0</v>
      </c>
      <c r="I41" s="55">
        <v>0</v>
      </c>
      <c r="J41" s="56">
        <f t="shared" si="7"/>
        <v>11.500000000000011</v>
      </c>
      <c r="K41" s="22">
        <f t="shared" si="8"/>
        <v>73.88750000000006</v>
      </c>
      <c r="L41" s="20">
        <f t="shared" si="9"/>
        <v>33.522500000000029</v>
      </c>
      <c r="M41" s="20">
        <f t="shared" si="10"/>
        <v>0</v>
      </c>
      <c r="N41" s="57">
        <f t="shared" si="11"/>
        <v>3.4500000000000037</v>
      </c>
      <c r="O41" s="58">
        <f t="shared" si="12"/>
        <v>0</v>
      </c>
      <c r="P41" s="59">
        <f t="shared" si="13"/>
        <v>0</v>
      </c>
    </row>
    <row r="42" spans="2:16" ht="14.4" x14ac:dyDescent="0.55000000000000004">
      <c r="B42" s="17" t="str">
        <f>vozovka!B42</f>
        <v>39=TK4</v>
      </c>
      <c r="C42" s="18">
        <f>vozovka!C42</f>
        <v>0.49897000000000002</v>
      </c>
      <c r="D42" s="22">
        <v>5.4</v>
      </c>
      <c r="E42" s="20">
        <v>1.28</v>
      </c>
      <c r="F42" s="20">
        <v>0</v>
      </c>
      <c r="G42" s="20">
        <v>0</v>
      </c>
      <c r="H42" s="20">
        <v>0</v>
      </c>
      <c r="I42" s="55">
        <v>0</v>
      </c>
      <c r="J42" s="56">
        <f t="shared" si="7"/>
        <v>3.4700000000000286</v>
      </c>
      <c r="K42" s="22">
        <f t="shared" si="8"/>
        <v>16.621300000000137</v>
      </c>
      <c r="L42" s="20">
        <f t="shared" si="9"/>
        <v>5.5520000000000458</v>
      </c>
      <c r="M42" s="20">
        <f t="shared" si="10"/>
        <v>0</v>
      </c>
      <c r="N42" s="57">
        <f t="shared" si="11"/>
        <v>0.12145000000000102</v>
      </c>
      <c r="O42" s="58">
        <f t="shared" si="12"/>
        <v>0</v>
      </c>
      <c r="P42" s="59">
        <f t="shared" si="13"/>
        <v>0</v>
      </c>
    </row>
    <row r="43" spans="2:16" ht="14.4" x14ac:dyDescent="0.55000000000000004">
      <c r="B43" s="17">
        <f>vozovka!B43</f>
        <v>40</v>
      </c>
      <c r="C43" s="18">
        <f>vozovka!C43</f>
        <v>0.51</v>
      </c>
      <c r="D43" s="22">
        <v>6.77</v>
      </c>
      <c r="E43" s="20">
        <v>0</v>
      </c>
      <c r="F43" s="20">
        <v>2.2799999999999998</v>
      </c>
      <c r="G43" s="20">
        <v>0</v>
      </c>
      <c r="H43" s="20">
        <v>0.78</v>
      </c>
      <c r="I43" s="55">
        <v>0</v>
      </c>
      <c r="J43" s="56">
        <f t="shared" si="7"/>
        <v>11.029999999999983</v>
      </c>
      <c r="K43" s="22">
        <f t="shared" si="8"/>
        <v>67.117549999999895</v>
      </c>
      <c r="L43" s="20">
        <f t="shared" si="9"/>
        <v>7.0591999999999899</v>
      </c>
      <c r="M43" s="20">
        <f t="shared" si="10"/>
        <v>12.57419999999998</v>
      </c>
      <c r="N43" s="57">
        <f t="shared" si="11"/>
        <v>0</v>
      </c>
      <c r="O43" s="58">
        <f t="shared" si="12"/>
        <v>4.3016999999999941</v>
      </c>
      <c r="P43" s="59">
        <f t="shared" si="13"/>
        <v>0</v>
      </c>
    </row>
    <row r="44" spans="2:16" ht="14.4" x14ac:dyDescent="0.55000000000000004">
      <c r="B44" s="17">
        <f>vozovka!B44</f>
        <v>41</v>
      </c>
      <c r="C44" s="18">
        <f>vozovka!C44</f>
        <v>0.52136000000000005</v>
      </c>
      <c r="D44" s="22">
        <v>7.33</v>
      </c>
      <c r="E44" s="20">
        <v>0.74</v>
      </c>
      <c r="F44" s="20">
        <v>1.98</v>
      </c>
      <c r="G44" s="20">
        <v>0.25</v>
      </c>
      <c r="H44" s="20">
        <v>2.0499999999999998</v>
      </c>
      <c r="I44" s="55">
        <v>0</v>
      </c>
      <c r="J44" s="56">
        <f t="shared" si="7"/>
        <v>11.360000000000037</v>
      </c>
      <c r="K44" s="22">
        <f t="shared" si="8"/>
        <v>80.088000000000264</v>
      </c>
      <c r="L44" s="20">
        <f t="shared" si="9"/>
        <v>4.2032000000000131</v>
      </c>
      <c r="M44" s="20">
        <f t="shared" si="10"/>
        <v>24.196800000000078</v>
      </c>
      <c r="N44" s="57">
        <f t="shared" si="11"/>
        <v>1.4200000000000046</v>
      </c>
      <c r="O44" s="58">
        <f t="shared" si="12"/>
        <v>16.074400000000054</v>
      </c>
      <c r="P44" s="59">
        <f t="shared" si="13"/>
        <v>0</v>
      </c>
    </row>
    <row r="45" spans="2:16" ht="14.4" x14ac:dyDescent="0.55000000000000004">
      <c r="B45" s="17" t="str">
        <f>vozovka!B45</f>
        <v>42=KK4</v>
      </c>
      <c r="C45" s="18">
        <f>vozovka!C45</f>
        <v>0.53369</v>
      </c>
      <c r="D45" s="22">
        <v>4.72</v>
      </c>
      <c r="E45" s="20">
        <v>3.3</v>
      </c>
      <c r="F45" s="20">
        <v>0</v>
      </c>
      <c r="G45" s="20">
        <v>0.74</v>
      </c>
      <c r="H45" s="20">
        <v>0</v>
      </c>
      <c r="I45" s="55">
        <v>0</v>
      </c>
      <c r="J45" s="56">
        <f t="shared" si="7"/>
        <v>12.329999999999952</v>
      </c>
      <c r="K45" s="22">
        <f t="shared" si="8"/>
        <v>74.288249999999721</v>
      </c>
      <c r="L45" s="20">
        <f t="shared" si="9"/>
        <v>24.906599999999905</v>
      </c>
      <c r="M45" s="20">
        <f t="shared" si="10"/>
        <v>12.206699999999952</v>
      </c>
      <c r="N45" s="57">
        <f t="shared" si="11"/>
        <v>6.1033499999999759</v>
      </c>
      <c r="O45" s="58">
        <f t="shared" si="12"/>
        <v>12.63824999999995</v>
      </c>
      <c r="P45" s="59">
        <f t="shared" si="13"/>
        <v>0</v>
      </c>
    </row>
    <row r="46" spans="2:16" ht="14.4" x14ac:dyDescent="0.55000000000000004">
      <c r="B46" s="17">
        <f>vozovka!B46</f>
        <v>43</v>
      </c>
      <c r="C46" s="18">
        <f>vozovka!C46</f>
        <v>0.54508999999999996</v>
      </c>
      <c r="D46" s="22">
        <v>6.16</v>
      </c>
      <c r="E46" s="20">
        <v>0.03</v>
      </c>
      <c r="F46" s="20">
        <v>0.99</v>
      </c>
      <c r="G46" s="20">
        <v>0</v>
      </c>
      <c r="H46" s="20">
        <v>0.24</v>
      </c>
      <c r="I46" s="55">
        <v>0</v>
      </c>
      <c r="J46" s="56">
        <f t="shared" si="7"/>
        <v>11.399999999999967</v>
      </c>
      <c r="K46" s="22">
        <f t="shared" si="8"/>
        <v>62.015999999999813</v>
      </c>
      <c r="L46" s="20">
        <f t="shared" si="9"/>
        <v>18.980999999999941</v>
      </c>
      <c r="M46" s="20">
        <f t="shared" si="10"/>
        <v>5.6429999999999838</v>
      </c>
      <c r="N46" s="57">
        <f t="shared" si="11"/>
        <v>4.2179999999999875</v>
      </c>
      <c r="O46" s="58">
        <f t="shared" si="12"/>
        <v>1.3679999999999959</v>
      </c>
      <c r="P46" s="59">
        <f t="shared" si="13"/>
        <v>0</v>
      </c>
    </row>
    <row r="47" spans="2:16" ht="14.4" x14ac:dyDescent="0.55000000000000004">
      <c r="B47" s="17">
        <f>vozovka!B47</f>
        <v>44</v>
      </c>
      <c r="C47" s="18">
        <f>vozovka!C47</f>
        <v>0.55757000000000001</v>
      </c>
      <c r="D47" s="22">
        <v>5.75</v>
      </c>
      <c r="E47" s="20">
        <v>1.31</v>
      </c>
      <c r="F47" s="20">
        <v>0.05</v>
      </c>
      <c r="G47" s="20">
        <v>0.09</v>
      </c>
      <c r="H47" s="20">
        <v>0</v>
      </c>
      <c r="I47" s="55">
        <v>0</v>
      </c>
      <c r="J47" s="56">
        <f t="shared" si="7"/>
        <v>12.480000000000047</v>
      </c>
      <c r="K47" s="22">
        <f t="shared" si="8"/>
        <v>74.318400000000281</v>
      </c>
      <c r="L47" s="20">
        <f t="shared" si="9"/>
        <v>8.3616000000000312</v>
      </c>
      <c r="M47" s="20">
        <f t="shared" si="10"/>
        <v>6.4896000000000242</v>
      </c>
      <c r="N47" s="57">
        <f t="shared" si="11"/>
        <v>0.5616000000000021</v>
      </c>
      <c r="O47" s="58">
        <f t="shared" si="12"/>
        <v>1.4976000000000056</v>
      </c>
      <c r="P47" s="59">
        <f t="shared" si="13"/>
        <v>0</v>
      </c>
    </row>
    <row r="48" spans="2:16" ht="14.4" x14ac:dyDescent="0.55000000000000004">
      <c r="B48" s="17" t="str">
        <f>vozovka!B48</f>
        <v>45=KT4</v>
      </c>
      <c r="C48" s="18">
        <f>vozovka!C48</f>
        <v>0.56840999999999997</v>
      </c>
      <c r="D48" s="22">
        <v>6.12</v>
      </c>
      <c r="E48" s="20">
        <v>0.81</v>
      </c>
      <c r="F48" s="20">
        <v>0.61</v>
      </c>
      <c r="G48" s="20">
        <v>0</v>
      </c>
      <c r="H48" s="20">
        <v>0.68</v>
      </c>
      <c r="I48" s="55">
        <v>0</v>
      </c>
      <c r="J48" s="56">
        <f t="shared" si="7"/>
        <v>10.839999999999961</v>
      </c>
      <c r="K48" s="22">
        <f t="shared" si="8"/>
        <v>64.33539999999978</v>
      </c>
      <c r="L48" s="20">
        <f t="shared" si="9"/>
        <v>11.490399999999958</v>
      </c>
      <c r="M48" s="20">
        <f t="shared" si="10"/>
        <v>3.5771999999999871</v>
      </c>
      <c r="N48" s="57">
        <f t="shared" si="11"/>
        <v>0.48779999999999824</v>
      </c>
      <c r="O48" s="58">
        <f t="shared" si="12"/>
        <v>3.6855999999999871</v>
      </c>
      <c r="P48" s="59">
        <f t="shared" si="13"/>
        <v>0</v>
      </c>
    </row>
    <row r="49" spans="2:16" ht="14.4" x14ac:dyDescent="0.55000000000000004">
      <c r="B49" s="17">
        <f>vozovka!B49</f>
        <v>46</v>
      </c>
      <c r="C49" s="18">
        <f>vozovka!C49</f>
        <v>0.57067999999999997</v>
      </c>
      <c r="D49" s="22">
        <v>5.96</v>
      </c>
      <c r="E49" s="20">
        <v>1.03</v>
      </c>
      <c r="F49" s="20">
        <v>0.53</v>
      </c>
      <c r="G49" s="20">
        <v>0</v>
      </c>
      <c r="H49" s="20">
        <v>0.8</v>
      </c>
      <c r="I49" s="55">
        <v>0</v>
      </c>
      <c r="J49" s="56">
        <f t="shared" si="7"/>
        <v>2.2699999999999942</v>
      </c>
      <c r="K49" s="22">
        <f t="shared" si="8"/>
        <v>13.710799999999965</v>
      </c>
      <c r="L49" s="20">
        <f t="shared" si="9"/>
        <v>2.0883999999999947</v>
      </c>
      <c r="M49" s="20">
        <f t="shared" si="10"/>
        <v>1.2938999999999969</v>
      </c>
      <c r="N49" s="57">
        <f t="shared" si="11"/>
        <v>0</v>
      </c>
      <c r="O49" s="58">
        <f t="shared" si="12"/>
        <v>1.6797999999999957</v>
      </c>
      <c r="P49" s="59">
        <f t="shared" si="13"/>
        <v>0</v>
      </c>
    </row>
    <row r="50" spans="2:16" ht="14.4" x14ac:dyDescent="0.55000000000000004">
      <c r="B50" s="17">
        <f>vozovka!B50</f>
        <v>47</v>
      </c>
      <c r="C50" s="18">
        <f>vozovka!C50</f>
        <v>0.57116</v>
      </c>
      <c r="D50" s="22">
        <v>6.04</v>
      </c>
      <c r="E50" s="20">
        <v>0.97</v>
      </c>
      <c r="F50" s="20">
        <v>0.57999999999999996</v>
      </c>
      <c r="G50" s="20">
        <v>0</v>
      </c>
      <c r="H50" s="20">
        <v>0.9</v>
      </c>
      <c r="I50" s="55">
        <v>0</v>
      </c>
      <c r="J50" s="56">
        <f t="shared" si="7"/>
        <v>0.48000000000003595</v>
      </c>
      <c r="K50" s="22">
        <f t="shared" si="8"/>
        <v>2.8800000000002157</v>
      </c>
      <c r="L50" s="20">
        <f t="shared" si="9"/>
        <v>0.48000000000003595</v>
      </c>
      <c r="M50" s="20">
        <f t="shared" si="10"/>
        <v>0.2664000000000199</v>
      </c>
      <c r="N50" s="57">
        <f t="shared" si="11"/>
        <v>0</v>
      </c>
      <c r="O50" s="58">
        <f t="shared" si="12"/>
        <v>0.40800000000003062</v>
      </c>
      <c r="P50" s="59">
        <f t="shared" si="13"/>
        <v>0</v>
      </c>
    </row>
    <row r="51" spans="2:16" ht="14.4" x14ac:dyDescent="0.55000000000000004">
      <c r="B51" s="17">
        <f>vozovka!B51</f>
        <v>48</v>
      </c>
      <c r="C51" s="18">
        <f>vozovka!C51</f>
        <v>0.59160999999999997</v>
      </c>
      <c r="D51" s="22">
        <v>7.84</v>
      </c>
      <c r="E51" s="20">
        <v>0.02</v>
      </c>
      <c r="F51" s="20">
        <v>2.09</v>
      </c>
      <c r="G51" s="20">
        <v>0</v>
      </c>
      <c r="H51" s="20">
        <v>0.79</v>
      </c>
      <c r="I51" s="55">
        <v>0</v>
      </c>
      <c r="J51" s="56">
        <f t="shared" si="7"/>
        <v>20.449999999999967</v>
      </c>
      <c r="K51" s="22">
        <f t="shared" si="8"/>
        <v>141.92299999999977</v>
      </c>
      <c r="L51" s="20">
        <f t="shared" si="9"/>
        <v>10.122749999999984</v>
      </c>
      <c r="M51" s="20">
        <f t="shared" si="10"/>
        <v>27.300749999999955</v>
      </c>
      <c r="N51" s="57">
        <f t="shared" si="11"/>
        <v>0</v>
      </c>
      <c r="O51" s="58">
        <f t="shared" si="12"/>
        <v>17.28024999999997</v>
      </c>
      <c r="P51" s="59">
        <f t="shared" si="13"/>
        <v>0</v>
      </c>
    </row>
    <row r="52" spans="2:16" ht="14.4" x14ac:dyDescent="0.55000000000000004">
      <c r="B52" s="17" t="str">
        <f>vozovka!B52</f>
        <v>49=TK5</v>
      </c>
      <c r="C52" s="18">
        <f>vozovka!C52</f>
        <v>0.61163999999999996</v>
      </c>
      <c r="D52" s="22">
        <v>11.04</v>
      </c>
      <c r="E52" s="20">
        <v>0</v>
      </c>
      <c r="F52" s="20">
        <v>6.27</v>
      </c>
      <c r="G52" s="20">
        <v>0</v>
      </c>
      <c r="H52" s="20">
        <v>2.71</v>
      </c>
      <c r="I52" s="55">
        <v>0</v>
      </c>
      <c r="J52" s="56">
        <f t="shared" si="7"/>
        <v>20.029999999999994</v>
      </c>
      <c r="K52" s="22">
        <f t="shared" si="8"/>
        <v>189.08319999999992</v>
      </c>
      <c r="L52" s="20">
        <f t="shared" si="9"/>
        <v>0.20029999999999995</v>
      </c>
      <c r="M52" s="20">
        <f t="shared" si="10"/>
        <v>83.725399999999965</v>
      </c>
      <c r="N52" s="57">
        <f t="shared" si="11"/>
        <v>0</v>
      </c>
      <c r="O52" s="58">
        <f t="shared" si="12"/>
        <v>35.052499999999988</v>
      </c>
      <c r="P52" s="59">
        <f t="shared" si="13"/>
        <v>0</v>
      </c>
    </row>
    <row r="53" spans="2:16" ht="14.4" x14ac:dyDescent="0.55000000000000004">
      <c r="B53" s="17">
        <f>vozovka!B53</f>
        <v>50</v>
      </c>
      <c r="C53" s="18">
        <f>vozovka!C53</f>
        <v>0.62419999999999998</v>
      </c>
      <c r="D53" s="22">
        <v>8.5</v>
      </c>
      <c r="E53" s="20">
        <v>1.45</v>
      </c>
      <c r="F53" s="20">
        <v>1.35</v>
      </c>
      <c r="G53" s="20">
        <v>0.04</v>
      </c>
      <c r="H53" s="20">
        <v>0.82</v>
      </c>
      <c r="I53" s="55">
        <v>0</v>
      </c>
      <c r="J53" s="56">
        <f t="shared" si="7"/>
        <v>12.560000000000016</v>
      </c>
      <c r="K53" s="22">
        <f t="shared" si="8"/>
        <v>122.71120000000016</v>
      </c>
      <c r="L53" s="20">
        <f t="shared" si="9"/>
        <v>9.1060000000000123</v>
      </c>
      <c r="M53" s="20">
        <f t="shared" si="10"/>
        <v>47.853600000000057</v>
      </c>
      <c r="N53" s="57">
        <f t="shared" si="11"/>
        <v>0.25120000000000031</v>
      </c>
      <c r="O53" s="58">
        <f t="shared" si="12"/>
        <v>22.168400000000027</v>
      </c>
      <c r="P53" s="59">
        <f t="shared" si="13"/>
        <v>0</v>
      </c>
    </row>
    <row r="54" spans="2:16" ht="14.4" x14ac:dyDescent="0.55000000000000004">
      <c r="B54" s="17" t="str">
        <f>vozovka!B54</f>
        <v>51=KK5</v>
      </c>
      <c r="C54" s="18">
        <f>vozovka!C54</f>
        <v>0.63878000000000001</v>
      </c>
      <c r="D54" s="22">
        <v>10.59</v>
      </c>
      <c r="E54" s="20">
        <v>13.08</v>
      </c>
      <c r="F54" s="20">
        <v>0</v>
      </c>
      <c r="G54" s="20">
        <v>2.5099999999999998</v>
      </c>
      <c r="H54" s="20">
        <v>0</v>
      </c>
      <c r="I54" s="55">
        <v>3.08</v>
      </c>
      <c r="J54" s="56">
        <f t="shared" si="7"/>
        <v>14.580000000000037</v>
      </c>
      <c r="K54" s="22">
        <f t="shared" si="8"/>
        <v>139.16610000000037</v>
      </c>
      <c r="L54" s="20">
        <f t="shared" si="9"/>
        <v>105.92370000000027</v>
      </c>
      <c r="M54" s="20">
        <f t="shared" si="10"/>
        <v>9.8415000000000266</v>
      </c>
      <c r="N54" s="57">
        <f t="shared" si="11"/>
        <v>18.589500000000047</v>
      </c>
      <c r="O54" s="58">
        <f t="shared" si="12"/>
        <v>5.9778000000000153</v>
      </c>
      <c r="P54" s="59">
        <f t="shared" si="13"/>
        <v>22.453200000000059</v>
      </c>
    </row>
    <row r="55" spans="2:16" ht="14.4" x14ac:dyDescent="0.55000000000000004">
      <c r="B55" s="17">
        <f>vozovka!B55</f>
        <v>52</v>
      </c>
      <c r="C55" s="18">
        <f>vozovka!C55</f>
        <v>0.64939999999999998</v>
      </c>
      <c r="D55" s="22">
        <v>11.06</v>
      </c>
      <c r="E55" s="20">
        <v>14.25</v>
      </c>
      <c r="F55" s="20">
        <v>0</v>
      </c>
      <c r="G55" s="20">
        <v>4.91</v>
      </c>
      <c r="H55" s="20">
        <v>0</v>
      </c>
      <c r="I55" s="55">
        <v>1</v>
      </c>
      <c r="J55" s="56">
        <f t="shared" si="7"/>
        <v>10.619999999999962</v>
      </c>
      <c r="K55" s="22">
        <f t="shared" si="8"/>
        <v>114.96149999999957</v>
      </c>
      <c r="L55" s="20">
        <f t="shared" si="9"/>
        <v>145.12229999999948</v>
      </c>
      <c r="M55" s="20">
        <f t="shared" si="10"/>
        <v>0</v>
      </c>
      <c r="N55" s="57">
        <f t="shared" si="11"/>
        <v>39.400199999999856</v>
      </c>
      <c r="O55" s="58">
        <f t="shared" si="12"/>
        <v>0</v>
      </c>
      <c r="P55" s="59">
        <f t="shared" si="13"/>
        <v>21.664799999999921</v>
      </c>
    </row>
    <row r="56" spans="2:16" ht="14.4" x14ac:dyDescent="0.55000000000000004">
      <c r="B56" s="17">
        <f>vozovka!B56</f>
        <v>53</v>
      </c>
      <c r="C56" s="18">
        <f>vozovka!C56</f>
        <v>0.66</v>
      </c>
      <c r="D56" s="22">
        <v>11.87</v>
      </c>
      <c r="E56" s="20">
        <v>14.48</v>
      </c>
      <c r="F56" s="20">
        <v>0</v>
      </c>
      <c r="G56" s="20">
        <v>5.01</v>
      </c>
      <c r="H56" s="20">
        <v>0</v>
      </c>
      <c r="I56" s="55">
        <v>0.05</v>
      </c>
      <c r="J56" s="56">
        <f t="shared" si="7"/>
        <v>10.600000000000055</v>
      </c>
      <c r="K56" s="22">
        <f t="shared" si="8"/>
        <v>121.52900000000062</v>
      </c>
      <c r="L56" s="20">
        <f t="shared" si="9"/>
        <v>152.2690000000008</v>
      </c>
      <c r="M56" s="20">
        <f t="shared" si="10"/>
        <v>0</v>
      </c>
      <c r="N56" s="57">
        <f t="shared" si="11"/>
        <v>52.576000000000271</v>
      </c>
      <c r="O56" s="58">
        <f t="shared" si="12"/>
        <v>0</v>
      </c>
      <c r="P56" s="59">
        <f t="shared" si="13"/>
        <v>5.5650000000000288</v>
      </c>
    </row>
    <row r="57" spans="2:16" ht="14.4" x14ac:dyDescent="0.55000000000000004">
      <c r="B57" s="17" t="str">
        <f>vozovka!B57</f>
        <v>54=KT5</v>
      </c>
      <c r="C57" s="18">
        <f>vozovka!C57</f>
        <v>0.66591</v>
      </c>
      <c r="D57" s="22">
        <v>14.49</v>
      </c>
      <c r="E57" s="20">
        <v>10.210000000000001</v>
      </c>
      <c r="F57" s="20">
        <v>1.96</v>
      </c>
      <c r="G57" s="20">
        <v>4.0999999999999996</v>
      </c>
      <c r="H57" s="20">
        <v>3.38</v>
      </c>
      <c r="I57" s="55">
        <v>0</v>
      </c>
      <c r="J57" s="56">
        <f t="shared" si="7"/>
        <v>5.9099999999999708</v>
      </c>
      <c r="K57" s="22">
        <f t="shared" si="8"/>
        <v>77.893799999999615</v>
      </c>
      <c r="L57" s="20">
        <f t="shared" si="9"/>
        <v>72.958949999999646</v>
      </c>
      <c r="M57" s="20">
        <f t="shared" si="10"/>
        <v>5.791799999999971</v>
      </c>
      <c r="N57" s="57">
        <f t="shared" si="11"/>
        <v>26.920049999999865</v>
      </c>
      <c r="O57" s="58">
        <f t="shared" si="12"/>
        <v>9.98789999999995</v>
      </c>
      <c r="P57" s="59">
        <f t="shared" si="13"/>
        <v>0.14774999999999927</v>
      </c>
    </row>
    <row r="58" spans="2:16" ht="14.4" x14ac:dyDescent="0.55000000000000004">
      <c r="B58" s="17" t="str">
        <f>vozovka!B58</f>
        <v>55=TK6</v>
      </c>
      <c r="C58" s="18">
        <f>vozovka!C58</f>
        <v>0.67210999999999999</v>
      </c>
      <c r="D58" s="22">
        <v>14.39</v>
      </c>
      <c r="E58" s="20">
        <v>5.14</v>
      </c>
      <c r="F58" s="20">
        <v>4.8600000000000003</v>
      </c>
      <c r="G58" s="20">
        <v>2.33</v>
      </c>
      <c r="H58" s="20">
        <v>4.8099999999999996</v>
      </c>
      <c r="I58" s="55">
        <v>0</v>
      </c>
      <c r="J58" s="56">
        <f t="shared" si="7"/>
        <v>6.1999999999999833</v>
      </c>
      <c r="K58" s="22">
        <f t="shared" si="8"/>
        <v>89.527999999999764</v>
      </c>
      <c r="L58" s="20">
        <f t="shared" si="9"/>
        <v>47.584999999999873</v>
      </c>
      <c r="M58" s="20">
        <f t="shared" si="10"/>
        <v>21.141999999999943</v>
      </c>
      <c r="N58" s="57">
        <f t="shared" si="11"/>
        <v>19.932999999999947</v>
      </c>
      <c r="O58" s="58">
        <f t="shared" si="12"/>
        <v>25.388999999999932</v>
      </c>
      <c r="P58" s="59">
        <f t="shared" si="13"/>
        <v>0</v>
      </c>
    </row>
    <row r="59" spans="2:16" ht="14.4" x14ac:dyDescent="0.55000000000000004">
      <c r="B59" s="17">
        <f>vozovka!B59</f>
        <v>56</v>
      </c>
      <c r="C59" s="18">
        <f>vozovka!C59</f>
        <v>0.68074000000000001</v>
      </c>
      <c r="D59" s="22">
        <v>10.16</v>
      </c>
      <c r="E59" s="20">
        <v>2.19</v>
      </c>
      <c r="F59" s="20">
        <v>3.45</v>
      </c>
      <c r="G59" s="20">
        <v>0.73</v>
      </c>
      <c r="H59" s="20">
        <v>2.35</v>
      </c>
      <c r="I59" s="55">
        <v>0</v>
      </c>
      <c r="J59" s="56">
        <f t="shared" si="7"/>
        <v>8.6300000000000274</v>
      </c>
      <c r="K59" s="22">
        <f t="shared" si="8"/>
        <v>105.93325000000034</v>
      </c>
      <c r="L59" s="20">
        <f t="shared" si="9"/>
        <v>31.628950000000099</v>
      </c>
      <c r="M59" s="20">
        <f t="shared" si="10"/>
        <v>35.857650000000113</v>
      </c>
      <c r="N59" s="57">
        <f t="shared" si="11"/>
        <v>13.203900000000042</v>
      </c>
      <c r="O59" s="58">
        <f t="shared" si="12"/>
        <v>30.895400000000098</v>
      </c>
      <c r="P59" s="59">
        <f t="shared" si="13"/>
        <v>0</v>
      </c>
    </row>
    <row r="60" spans="2:16" ht="14.4" x14ac:dyDescent="0.55000000000000004">
      <c r="B60" s="17">
        <f>vozovka!B60</f>
        <v>57</v>
      </c>
      <c r="C60" s="18">
        <f>vozovka!C60</f>
        <v>0.69</v>
      </c>
      <c r="D60" s="22">
        <v>8.7799999999999994</v>
      </c>
      <c r="E60" s="20">
        <v>1.5</v>
      </c>
      <c r="F60" s="20">
        <v>1.8</v>
      </c>
      <c r="G60" s="20">
        <v>0.7</v>
      </c>
      <c r="H60" s="20">
        <v>1.56</v>
      </c>
      <c r="I60" s="55">
        <v>0</v>
      </c>
      <c r="J60" s="56">
        <f t="shared" si="7"/>
        <v>9.2599999999999341</v>
      </c>
      <c r="K60" s="22">
        <f t="shared" si="8"/>
        <v>87.69219999999936</v>
      </c>
      <c r="L60" s="20">
        <f t="shared" si="9"/>
        <v>17.084699999999877</v>
      </c>
      <c r="M60" s="20">
        <f t="shared" si="10"/>
        <v>24.307499999999827</v>
      </c>
      <c r="N60" s="57">
        <f t="shared" si="11"/>
        <v>6.6208999999999527</v>
      </c>
      <c r="O60" s="58">
        <f t="shared" si="12"/>
        <v>18.103299999999873</v>
      </c>
      <c r="P60" s="59">
        <f t="shared" si="13"/>
        <v>0</v>
      </c>
    </row>
    <row r="61" spans="2:16" ht="14.4" x14ac:dyDescent="0.55000000000000004">
      <c r="B61" s="17" t="str">
        <f>vozovka!B61</f>
        <v>58=KK6</v>
      </c>
      <c r="C61" s="18">
        <f>vozovka!C61</f>
        <v>0.69879999999999998</v>
      </c>
      <c r="D61" s="22">
        <v>8.94</v>
      </c>
      <c r="E61" s="20">
        <v>2.4700000000000002</v>
      </c>
      <c r="F61" s="20">
        <v>1.83</v>
      </c>
      <c r="G61" s="20">
        <v>1.43</v>
      </c>
      <c r="H61" s="20">
        <v>1.5</v>
      </c>
      <c r="I61" s="55">
        <v>0</v>
      </c>
      <c r="J61" s="56">
        <f t="shared" si="7"/>
        <v>8.8000000000000291</v>
      </c>
      <c r="K61" s="22">
        <f t="shared" si="8"/>
        <v>77.968000000000259</v>
      </c>
      <c r="L61" s="20">
        <f t="shared" si="9"/>
        <v>17.46800000000006</v>
      </c>
      <c r="M61" s="20">
        <f t="shared" si="10"/>
        <v>15.972000000000053</v>
      </c>
      <c r="N61" s="57">
        <f t="shared" si="11"/>
        <v>9.3720000000000301</v>
      </c>
      <c r="O61" s="58">
        <f t="shared" si="12"/>
        <v>13.464000000000045</v>
      </c>
      <c r="P61" s="59">
        <f t="shared" si="13"/>
        <v>0</v>
      </c>
    </row>
    <row r="62" spans="2:16" ht="14.4" x14ac:dyDescent="0.55000000000000004">
      <c r="B62" s="17">
        <f>vozovka!B62</f>
        <v>59</v>
      </c>
      <c r="C62" s="18">
        <f>vozovka!C62</f>
        <v>0.71255999999999997</v>
      </c>
      <c r="D62" s="22">
        <v>5.41</v>
      </c>
      <c r="E62" s="20">
        <v>4.08</v>
      </c>
      <c r="F62" s="20">
        <v>0</v>
      </c>
      <c r="G62" s="20">
        <v>1.07</v>
      </c>
      <c r="H62" s="20">
        <v>0</v>
      </c>
      <c r="I62" s="55">
        <v>0</v>
      </c>
      <c r="J62" s="56">
        <f t="shared" si="7"/>
        <v>13.759999999999994</v>
      </c>
      <c r="K62" s="22">
        <f t="shared" si="8"/>
        <v>98.727999999999952</v>
      </c>
      <c r="L62" s="20">
        <f t="shared" si="9"/>
        <v>45.063999999999986</v>
      </c>
      <c r="M62" s="20">
        <f t="shared" si="10"/>
        <v>12.590399999999995</v>
      </c>
      <c r="N62" s="57">
        <f t="shared" si="11"/>
        <v>17.199999999999992</v>
      </c>
      <c r="O62" s="58">
        <f t="shared" si="12"/>
        <v>10.319999999999997</v>
      </c>
      <c r="P62" s="59">
        <f t="shared" si="13"/>
        <v>0</v>
      </c>
    </row>
    <row r="63" spans="2:16" ht="14.4" x14ac:dyDescent="0.55000000000000004">
      <c r="B63" s="17" t="str">
        <f>vozovka!B63</f>
        <v>60=KT6</v>
      </c>
      <c r="C63" s="18">
        <f>vozovka!C63</f>
        <v>0.72548999999999997</v>
      </c>
      <c r="D63" s="22">
        <v>5.14</v>
      </c>
      <c r="E63" s="20">
        <v>3.8</v>
      </c>
      <c r="F63" s="20">
        <v>0</v>
      </c>
      <c r="G63" s="20">
        <v>0.89</v>
      </c>
      <c r="H63" s="20">
        <v>0</v>
      </c>
      <c r="I63" s="55">
        <v>0</v>
      </c>
      <c r="J63" s="56">
        <f t="shared" si="7"/>
        <v>12.929999999999996</v>
      </c>
      <c r="K63" s="22">
        <f t="shared" si="8"/>
        <v>68.205749999999981</v>
      </c>
      <c r="L63" s="20">
        <f t="shared" si="9"/>
        <v>50.944199999999981</v>
      </c>
      <c r="M63" s="20">
        <f t="shared" si="10"/>
        <v>0</v>
      </c>
      <c r="N63" s="57">
        <f t="shared" si="11"/>
        <v>12.671399999999997</v>
      </c>
      <c r="O63" s="58">
        <f t="shared" si="12"/>
        <v>0</v>
      </c>
      <c r="P63" s="59">
        <f t="shared" si="13"/>
        <v>0</v>
      </c>
    </row>
    <row r="64" spans="2:16" ht="14.4" x14ac:dyDescent="0.55000000000000004">
      <c r="B64" s="17">
        <f>vozovka!B64</f>
        <v>61</v>
      </c>
      <c r="C64" s="18">
        <f>vozovka!C64</f>
        <v>0.73099000000000003</v>
      </c>
      <c r="D64" s="22">
        <v>4.72</v>
      </c>
      <c r="E64" s="20">
        <v>3.25</v>
      </c>
      <c r="F64" s="20">
        <v>0</v>
      </c>
      <c r="G64" s="20">
        <v>0.88</v>
      </c>
      <c r="H64" s="20">
        <v>0</v>
      </c>
      <c r="I64" s="55">
        <v>0</v>
      </c>
      <c r="J64" s="56">
        <f t="shared" si="7"/>
        <v>5.5000000000000604</v>
      </c>
      <c r="K64" s="22">
        <f t="shared" si="8"/>
        <v>27.115000000000297</v>
      </c>
      <c r="L64" s="20">
        <f t="shared" si="9"/>
        <v>19.387500000000212</v>
      </c>
      <c r="M64" s="20">
        <f t="shared" si="10"/>
        <v>0</v>
      </c>
      <c r="N64" s="57">
        <f t="shared" si="11"/>
        <v>4.8675000000000539</v>
      </c>
      <c r="O64" s="58">
        <f t="shared" si="12"/>
        <v>0</v>
      </c>
      <c r="P64" s="59">
        <f t="shared" si="13"/>
        <v>0</v>
      </c>
    </row>
    <row r="65" spans="1:16" ht="14.4" x14ac:dyDescent="0.55000000000000004">
      <c r="B65" s="17">
        <f>vozovka!B65</f>
        <v>62</v>
      </c>
      <c r="C65" s="18">
        <f>vozovka!C65</f>
        <v>0.74195</v>
      </c>
      <c r="D65" s="22">
        <v>4.46</v>
      </c>
      <c r="E65" s="20">
        <v>1.92</v>
      </c>
      <c r="F65" s="20">
        <v>0</v>
      </c>
      <c r="G65" s="20">
        <v>0.37</v>
      </c>
      <c r="H65" s="20">
        <v>0</v>
      </c>
      <c r="I65" s="55">
        <v>0</v>
      </c>
      <c r="J65" s="56">
        <f t="shared" si="7"/>
        <v>10.959999999999969</v>
      </c>
      <c r="K65" s="22">
        <f t="shared" si="8"/>
        <v>50.306399999999854</v>
      </c>
      <c r="L65" s="20">
        <f t="shared" si="9"/>
        <v>28.33159999999992</v>
      </c>
      <c r="M65" s="20">
        <f t="shared" si="10"/>
        <v>0</v>
      </c>
      <c r="N65" s="57">
        <f t="shared" si="11"/>
        <v>6.8499999999999801</v>
      </c>
      <c r="O65" s="58">
        <f t="shared" si="12"/>
        <v>0</v>
      </c>
      <c r="P65" s="59">
        <f t="shared" si="13"/>
        <v>0</v>
      </c>
    </row>
    <row r="66" spans="1:16" ht="14.4" x14ac:dyDescent="0.55000000000000004">
      <c r="B66" s="17">
        <f>vozovka!B66</f>
        <v>63</v>
      </c>
      <c r="C66" s="18">
        <f>vozovka!C66</f>
        <v>0.75377000000000005</v>
      </c>
      <c r="D66" s="22">
        <v>4.9400000000000004</v>
      </c>
      <c r="E66" s="20">
        <v>2.37</v>
      </c>
      <c r="F66" s="20">
        <v>0</v>
      </c>
      <c r="G66" s="20">
        <v>0.56000000000000005</v>
      </c>
      <c r="H66" s="20">
        <v>0</v>
      </c>
      <c r="I66" s="55">
        <v>0</v>
      </c>
      <c r="J66" s="56">
        <f t="shared" si="7"/>
        <v>11.820000000000054</v>
      </c>
      <c r="K66" s="22">
        <f t="shared" si="8"/>
        <v>55.554000000000251</v>
      </c>
      <c r="L66" s="20">
        <f t="shared" si="9"/>
        <v>25.353900000000117</v>
      </c>
      <c r="M66" s="20">
        <f t="shared" si="10"/>
        <v>0</v>
      </c>
      <c r="N66" s="57">
        <f t="shared" si="11"/>
        <v>5.4963000000000255</v>
      </c>
      <c r="O66" s="58">
        <f t="shared" si="12"/>
        <v>0</v>
      </c>
      <c r="P66" s="59">
        <f t="shared" si="13"/>
        <v>0</v>
      </c>
    </row>
    <row r="67" spans="1:16" ht="65.25" customHeight="1" x14ac:dyDescent="0.55000000000000004">
      <c r="A67" s="24"/>
      <c r="B67" s="119" t="s">
        <v>106</v>
      </c>
      <c r="C67" s="119"/>
      <c r="D67" s="119"/>
      <c r="E67" s="119"/>
      <c r="F67" s="119"/>
      <c r="G67" s="119"/>
      <c r="H67" s="119"/>
      <c r="I67" s="119"/>
      <c r="J67" s="62">
        <f>SUM(J5:J66)</f>
        <v>753.76999999999964</v>
      </c>
      <c r="K67" s="63">
        <f t="shared" ref="K67:P67" si="14">SUM(K6:K66)</f>
        <v>4895.688149999999</v>
      </c>
      <c r="L67" s="64">
        <f t="shared" si="14"/>
        <v>1317.9486500000003</v>
      </c>
      <c r="M67" s="64">
        <f t="shared" si="14"/>
        <v>565.35439999999994</v>
      </c>
      <c r="N67" s="65">
        <f t="shared" si="14"/>
        <v>271.86835000000002</v>
      </c>
      <c r="O67" s="66">
        <f t="shared" si="14"/>
        <v>389.0138</v>
      </c>
      <c r="P67" s="67">
        <f t="shared" si="14"/>
        <v>49.830750000000009</v>
      </c>
    </row>
    <row r="69" spans="1:16" ht="18.3" x14ac:dyDescent="0.7">
      <c r="B69" s="29" t="s">
        <v>51</v>
      </c>
      <c r="C69" s="30"/>
      <c r="D69" s="30"/>
      <c r="E69" s="30"/>
      <c r="F69" s="143">
        <f>K67</f>
        <v>4895.688149999999</v>
      </c>
      <c r="G69" s="68" t="s">
        <v>52</v>
      </c>
    </row>
    <row r="70" spans="1:16" ht="18.3" x14ac:dyDescent="0.7">
      <c r="B70" s="29" t="s">
        <v>53</v>
      </c>
      <c r="C70" s="30"/>
      <c r="D70" s="30"/>
      <c r="E70" s="30"/>
      <c r="F70" s="143">
        <f>L67</f>
        <v>1317.9486500000003</v>
      </c>
      <c r="G70" s="68" t="s">
        <v>54</v>
      </c>
    </row>
    <row r="71" spans="1:16" ht="18.3" x14ac:dyDescent="0.7">
      <c r="B71" s="29" t="s">
        <v>104</v>
      </c>
      <c r="C71" s="30"/>
      <c r="D71" s="30"/>
      <c r="E71" s="30"/>
      <c r="F71" s="143">
        <f>M67</f>
        <v>565.35439999999994</v>
      </c>
      <c r="G71" s="68" t="s">
        <v>54</v>
      </c>
    </row>
    <row r="72" spans="1:16" ht="18.3" x14ac:dyDescent="0.7">
      <c r="B72" s="141" t="s">
        <v>105</v>
      </c>
      <c r="C72" s="142"/>
      <c r="D72" s="30"/>
      <c r="E72" s="30"/>
      <c r="F72" s="143">
        <f>F70-F71</f>
        <v>752.59425000000033</v>
      </c>
      <c r="G72" s="68" t="s">
        <v>54</v>
      </c>
    </row>
    <row r="73" spans="1:16" ht="18.3" x14ac:dyDescent="0.7">
      <c r="B73" s="29" t="s">
        <v>55</v>
      </c>
      <c r="C73" s="30"/>
      <c r="D73" s="30"/>
      <c r="E73" s="30"/>
      <c r="F73" s="143">
        <f>N67</f>
        <v>271.86835000000002</v>
      </c>
      <c r="G73" s="68" t="s">
        <v>52</v>
      </c>
    </row>
    <row r="74" spans="1:16" ht="18.3" x14ac:dyDescent="0.7">
      <c r="B74" s="29" t="s">
        <v>56</v>
      </c>
      <c r="C74" s="30"/>
      <c r="D74" s="30"/>
      <c r="E74" s="30"/>
      <c r="F74" s="143">
        <f>O67</f>
        <v>389.0138</v>
      </c>
      <c r="G74" s="68" t="s">
        <v>52</v>
      </c>
    </row>
    <row r="75" spans="1:16" ht="15.6" x14ac:dyDescent="0.6">
      <c r="B75" s="29" t="s">
        <v>57</v>
      </c>
      <c r="F75" s="143">
        <f>P67</f>
        <v>49.830750000000009</v>
      </c>
      <c r="G75" s="68" t="s">
        <v>52</v>
      </c>
    </row>
    <row r="1048538" ht="12.85" customHeight="1" x14ac:dyDescent="0.55000000000000004"/>
    <row r="1048539" ht="12.85" customHeight="1" x14ac:dyDescent="0.55000000000000004"/>
    <row r="1048540" ht="12.85" customHeight="1" x14ac:dyDescent="0.55000000000000004"/>
    <row r="1048541" ht="12.85" customHeight="1" x14ac:dyDescent="0.55000000000000004"/>
    <row r="1048542" ht="12.85" customHeight="1" x14ac:dyDescent="0.55000000000000004"/>
    <row r="1048543" ht="12.85" customHeight="1" x14ac:dyDescent="0.55000000000000004"/>
    <row r="1048544" ht="12.85" customHeight="1" x14ac:dyDescent="0.55000000000000004"/>
    <row r="1048545" ht="12.85" customHeight="1" x14ac:dyDescent="0.55000000000000004"/>
    <row r="1048546" ht="12.85" customHeight="1" x14ac:dyDescent="0.55000000000000004"/>
    <row r="1048547" ht="12.85" customHeight="1" x14ac:dyDescent="0.55000000000000004"/>
    <row r="1048548" ht="12.85" customHeight="1" x14ac:dyDescent="0.55000000000000004"/>
    <row r="1048549" ht="12.85" customHeight="1" x14ac:dyDescent="0.55000000000000004"/>
    <row r="1048550" ht="12.85" customHeight="1" x14ac:dyDescent="0.55000000000000004"/>
    <row r="1048551" ht="12.85" customHeight="1" x14ac:dyDescent="0.55000000000000004"/>
    <row r="1048552" ht="12.85" customHeight="1" x14ac:dyDescent="0.55000000000000004"/>
    <row r="1048553" ht="12.85" customHeight="1" x14ac:dyDescent="0.55000000000000004"/>
    <row r="1048554" ht="12.85" customHeight="1" x14ac:dyDescent="0.55000000000000004"/>
    <row r="1048555" ht="12.85" customHeight="1" x14ac:dyDescent="0.55000000000000004"/>
    <row r="1048556" ht="12.85" customHeight="1" x14ac:dyDescent="0.55000000000000004"/>
    <row r="1048557" ht="12.85" customHeight="1" x14ac:dyDescent="0.55000000000000004"/>
    <row r="1048558" ht="12.85" customHeight="1" x14ac:dyDescent="0.55000000000000004"/>
    <row r="1048559" ht="12.85" customHeight="1" x14ac:dyDescent="0.55000000000000004"/>
    <row r="1048560" ht="12.85" customHeight="1" x14ac:dyDescent="0.55000000000000004"/>
    <row r="1048561" ht="12.85" customHeight="1" x14ac:dyDescent="0.55000000000000004"/>
    <row r="1048562" ht="12.85" customHeight="1" x14ac:dyDescent="0.55000000000000004"/>
    <row r="1048563" ht="12.85" customHeight="1" x14ac:dyDescent="0.55000000000000004"/>
    <row r="1048564" ht="12.85" customHeight="1" x14ac:dyDescent="0.55000000000000004"/>
    <row r="1048565" ht="12.85" customHeight="1" x14ac:dyDescent="0.55000000000000004"/>
    <row r="1048566" ht="12.85" customHeight="1" x14ac:dyDescent="0.55000000000000004"/>
    <row r="1048567" ht="12.85" customHeight="1" x14ac:dyDescent="0.55000000000000004"/>
    <row r="1048568" ht="12.85" customHeight="1" x14ac:dyDescent="0.55000000000000004"/>
    <row r="1048569" ht="12.85" customHeight="1" x14ac:dyDescent="0.55000000000000004"/>
    <row r="1048570" ht="12.85" customHeight="1" x14ac:dyDescent="0.55000000000000004"/>
    <row r="1048571" ht="12.85" customHeight="1" x14ac:dyDescent="0.55000000000000004"/>
    <row r="1048572" ht="12.85" customHeight="1" x14ac:dyDescent="0.55000000000000004"/>
    <row r="1048573" ht="12.85" customHeight="1" x14ac:dyDescent="0.55000000000000004"/>
    <row r="1048574" ht="12.85" customHeight="1" x14ac:dyDescent="0.55000000000000004"/>
    <row r="1048575" ht="12.85" customHeight="1" x14ac:dyDescent="0.55000000000000004"/>
    <row r="1048576" ht="12.85" customHeight="1" x14ac:dyDescent="0.55000000000000004"/>
  </sheetData>
  <mergeCells count="4">
    <mergeCell ref="B1:M1"/>
    <mergeCell ref="N1:O1"/>
    <mergeCell ref="B67:I67"/>
    <mergeCell ref="B72:C72"/>
  </mergeCells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43C330"/>
  </sheetPr>
  <dimension ref="B2:H1048576"/>
  <sheetViews>
    <sheetView zoomScaleNormal="100" workbookViewId="0">
      <selection activeCell="G18" sqref="G18"/>
    </sheetView>
  </sheetViews>
  <sheetFormatPr defaultColWidth="8.68359375" defaultRowHeight="15" customHeight="1" x14ac:dyDescent="0.55000000000000004"/>
  <cols>
    <col min="3" max="3" width="7.7890625" customWidth="1"/>
    <col min="6" max="6" width="13.578125" customWidth="1"/>
    <col min="16384" max="16384" width="11.5234375" customWidth="1"/>
  </cols>
  <sheetData>
    <row r="2" spans="2:8" ht="25.8" x14ac:dyDescent="0.55000000000000004">
      <c r="B2" s="137" t="s">
        <v>58</v>
      </c>
      <c r="C2" s="137"/>
      <c r="D2" s="137"/>
      <c r="E2" s="137"/>
      <c r="F2" s="137"/>
      <c r="H2" s="138" t="s">
        <v>59</v>
      </c>
    </row>
    <row r="3" spans="2:8" ht="18.3" x14ac:dyDescent="0.55000000000000004">
      <c r="H3" s="69"/>
    </row>
    <row r="4" spans="2:8" ht="15" customHeight="1" x14ac:dyDescent="0.55000000000000004">
      <c r="B4" s="121" t="s">
        <v>3</v>
      </c>
      <c r="C4" s="122" t="s">
        <v>60</v>
      </c>
      <c r="D4" s="122"/>
      <c r="E4" s="122"/>
      <c r="F4" s="70" t="s">
        <v>61</v>
      </c>
    </row>
    <row r="5" spans="2:8" ht="14.4" x14ac:dyDescent="0.55000000000000004">
      <c r="B5" s="121"/>
      <c r="C5" s="71">
        <v>6</v>
      </c>
      <c r="D5" s="72">
        <v>7</v>
      </c>
      <c r="E5" s="73">
        <v>8</v>
      </c>
      <c r="F5" s="74" t="s">
        <v>62</v>
      </c>
    </row>
    <row r="6" spans="2:8" ht="14.4" x14ac:dyDescent="0.55000000000000004">
      <c r="B6" s="75" t="s">
        <v>63</v>
      </c>
      <c r="C6" s="76">
        <v>1</v>
      </c>
      <c r="D6" s="77"/>
      <c r="E6" s="78"/>
      <c r="F6" s="79" t="s">
        <v>64</v>
      </c>
    </row>
    <row r="7" spans="2:8" ht="14.4" x14ac:dyDescent="0.55000000000000004">
      <c r="B7" s="75" t="s">
        <v>65</v>
      </c>
      <c r="C7" s="76">
        <v>1</v>
      </c>
      <c r="D7" s="77"/>
      <c r="E7" s="78"/>
      <c r="F7" s="79" t="s">
        <v>64</v>
      </c>
    </row>
    <row r="8" spans="2:8" ht="14.4" x14ac:dyDescent="0.55000000000000004">
      <c r="B8" s="75" t="s">
        <v>66</v>
      </c>
      <c r="C8" s="76">
        <v>1</v>
      </c>
      <c r="D8" s="77"/>
      <c r="E8" s="78"/>
      <c r="F8" s="79" t="s">
        <v>64</v>
      </c>
    </row>
    <row r="9" spans="2:8" ht="14.4" x14ac:dyDescent="0.55000000000000004">
      <c r="B9" s="75" t="s">
        <v>67</v>
      </c>
      <c r="C9" s="76">
        <v>1</v>
      </c>
      <c r="D9" s="77"/>
      <c r="E9" s="78"/>
      <c r="F9" s="79" t="s">
        <v>64</v>
      </c>
    </row>
    <row r="10" spans="2:8" ht="14.4" x14ac:dyDescent="0.55000000000000004">
      <c r="B10" s="75" t="s">
        <v>68</v>
      </c>
      <c r="C10" s="76">
        <v>1</v>
      </c>
      <c r="D10" s="77"/>
      <c r="E10" s="78"/>
      <c r="F10" s="79" t="s">
        <v>64</v>
      </c>
    </row>
    <row r="11" spans="2:8" ht="14.4" x14ac:dyDescent="0.55000000000000004">
      <c r="B11" s="75" t="s">
        <v>69</v>
      </c>
      <c r="C11" s="76">
        <v>1</v>
      </c>
      <c r="D11" s="77"/>
      <c r="E11" s="78"/>
      <c r="F11" s="79" t="s">
        <v>64</v>
      </c>
    </row>
    <row r="12" spans="2:8" ht="14.4" x14ac:dyDescent="0.55000000000000004">
      <c r="B12" s="75" t="s">
        <v>70</v>
      </c>
      <c r="C12" s="76">
        <v>1</v>
      </c>
      <c r="D12" s="77"/>
      <c r="E12" s="78"/>
      <c r="F12" s="79" t="s">
        <v>64</v>
      </c>
    </row>
    <row r="13" spans="2:8" ht="14.4" x14ac:dyDescent="0.55000000000000004">
      <c r="B13" s="75" t="s">
        <v>71</v>
      </c>
      <c r="C13" s="76">
        <v>1</v>
      </c>
      <c r="D13" s="77"/>
      <c r="E13" s="78"/>
      <c r="F13" s="79" t="s">
        <v>64</v>
      </c>
    </row>
    <row r="14" spans="2:8" ht="14.4" x14ac:dyDescent="0.55000000000000004">
      <c r="B14" s="75" t="s">
        <v>72</v>
      </c>
      <c r="C14" s="76">
        <v>1</v>
      </c>
      <c r="D14" s="77"/>
      <c r="E14" s="78"/>
      <c r="F14" s="79" t="s">
        <v>64</v>
      </c>
    </row>
    <row r="15" spans="2:8" ht="14.4" x14ac:dyDescent="0.55000000000000004">
      <c r="B15" s="75" t="s">
        <v>73</v>
      </c>
      <c r="C15" s="76">
        <v>1</v>
      </c>
      <c r="D15" s="77"/>
      <c r="E15" s="78"/>
      <c r="F15" s="79" t="s">
        <v>64</v>
      </c>
    </row>
    <row r="16" spans="2:8" ht="14.4" x14ac:dyDescent="0.55000000000000004">
      <c r="B16" s="75" t="s">
        <v>74</v>
      </c>
      <c r="C16" s="76">
        <v>1</v>
      </c>
      <c r="D16" s="77"/>
      <c r="E16" s="78"/>
      <c r="F16" s="79" t="s">
        <v>64</v>
      </c>
    </row>
    <row r="17" spans="2:6" ht="14.4" x14ac:dyDescent="0.55000000000000004">
      <c r="B17" s="75" t="s">
        <v>75</v>
      </c>
      <c r="C17" s="76">
        <v>1</v>
      </c>
      <c r="D17" s="77"/>
      <c r="E17" s="78"/>
      <c r="F17" s="79" t="s">
        <v>64</v>
      </c>
    </row>
    <row r="18" spans="2:6" ht="14.4" x14ac:dyDescent="0.55000000000000004">
      <c r="B18" s="75" t="s">
        <v>76</v>
      </c>
      <c r="C18" s="76">
        <v>1</v>
      </c>
      <c r="D18" s="77"/>
      <c r="E18" s="78"/>
      <c r="F18" s="79" t="s">
        <v>64</v>
      </c>
    </row>
    <row r="19" spans="2:6" ht="14.4" x14ac:dyDescent="0.55000000000000004">
      <c r="B19" s="75" t="s">
        <v>77</v>
      </c>
      <c r="C19" s="76">
        <v>1</v>
      </c>
      <c r="D19" s="77"/>
      <c r="E19" s="78"/>
      <c r="F19" s="79" t="s">
        <v>64</v>
      </c>
    </row>
    <row r="20" spans="2:6" ht="14.4" x14ac:dyDescent="0.55000000000000004">
      <c r="B20" s="75" t="s">
        <v>78</v>
      </c>
      <c r="C20" s="76">
        <v>1</v>
      </c>
      <c r="D20" s="77"/>
      <c r="E20" s="78"/>
      <c r="F20" s="79" t="s">
        <v>64</v>
      </c>
    </row>
    <row r="21" spans="2:6" ht="14.4" x14ac:dyDescent="0.55000000000000004">
      <c r="B21" s="80" t="s">
        <v>79</v>
      </c>
      <c r="C21" s="81"/>
      <c r="D21" s="82">
        <v>1</v>
      </c>
      <c r="E21" s="83"/>
      <c r="F21" s="79" t="s">
        <v>64</v>
      </c>
    </row>
    <row r="22" spans="2:6" ht="14.4" x14ac:dyDescent="0.55000000000000004">
      <c r="B22" s="80" t="s">
        <v>80</v>
      </c>
      <c r="C22" s="81"/>
      <c r="D22" s="82"/>
      <c r="E22" s="83">
        <v>1</v>
      </c>
      <c r="F22" s="79" t="s">
        <v>64</v>
      </c>
    </row>
    <row r="23" spans="2:6" ht="14.4" x14ac:dyDescent="0.55000000000000004">
      <c r="B23" s="80" t="s">
        <v>81</v>
      </c>
      <c r="C23" s="81"/>
      <c r="D23" s="82"/>
      <c r="E23" s="83">
        <v>1</v>
      </c>
      <c r="F23" s="79" t="s">
        <v>64</v>
      </c>
    </row>
    <row r="24" spans="2:6" ht="14.4" x14ac:dyDescent="0.55000000000000004">
      <c r="B24" s="80" t="s">
        <v>82</v>
      </c>
      <c r="C24" s="81"/>
      <c r="D24" s="82"/>
      <c r="E24" s="83">
        <v>1</v>
      </c>
      <c r="F24" s="79" t="s">
        <v>64</v>
      </c>
    </row>
    <row r="25" spans="2:6" ht="14.4" x14ac:dyDescent="0.55000000000000004">
      <c r="B25" s="80">
        <v>0.73499999999999999</v>
      </c>
      <c r="C25" s="81">
        <v>1</v>
      </c>
      <c r="D25" s="82"/>
      <c r="E25" s="83"/>
      <c r="F25" s="79" t="s">
        <v>64</v>
      </c>
    </row>
    <row r="26" spans="2:6" ht="14.4" x14ac:dyDescent="0.55000000000000004">
      <c r="B26" s="84" t="s">
        <v>83</v>
      </c>
      <c r="C26" s="85">
        <f>SUM(C6:C25)</f>
        <v>16</v>
      </c>
      <c r="D26" s="86">
        <f>SUM(D6:D25)</f>
        <v>1</v>
      </c>
      <c r="E26" s="87">
        <f>SUM(E6:E25)</f>
        <v>3</v>
      </c>
      <c r="F26" s="123"/>
    </row>
    <row r="27" spans="2:6" ht="14.4" x14ac:dyDescent="0.55000000000000004">
      <c r="B27" s="88" t="s">
        <v>84</v>
      </c>
      <c r="C27" s="89">
        <f>C26*C5</f>
        <v>96</v>
      </c>
      <c r="D27" s="90">
        <f>D26*D5</f>
        <v>7</v>
      </c>
      <c r="E27" s="91">
        <f>E26*E5</f>
        <v>24</v>
      </c>
      <c r="F27" s="123"/>
    </row>
    <row r="28" spans="2:6" ht="14.4" x14ac:dyDescent="0.55000000000000004"/>
    <row r="1048573" ht="12.85" customHeight="1" x14ac:dyDescent="0.55000000000000004"/>
    <row r="1048574" ht="12.85" customHeight="1" x14ac:dyDescent="0.55000000000000004"/>
    <row r="1048575" ht="12.85" customHeight="1" x14ac:dyDescent="0.55000000000000004"/>
    <row r="1048576" ht="12.85" customHeight="1" x14ac:dyDescent="0.55000000000000004"/>
  </sheetData>
  <mergeCells count="4">
    <mergeCell ref="B2:F2"/>
    <mergeCell ref="B4:B5"/>
    <mergeCell ref="C4:E4"/>
    <mergeCell ref="F26:F27"/>
  </mergeCells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43C330"/>
  </sheetPr>
  <dimension ref="B2:I1048576"/>
  <sheetViews>
    <sheetView zoomScaleNormal="100" workbookViewId="0">
      <selection activeCell="F24" sqref="F24"/>
    </sheetView>
  </sheetViews>
  <sheetFormatPr defaultColWidth="8.68359375" defaultRowHeight="15" customHeight="1" x14ac:dyDescent="0.55000000000000004"/>
  <cols>
    <col min="4" max="4" width="13.68359375" customWidth="1"/>
    <col min="6" max="6" width="16.68359375" customWidth="1"/>
    <col min="8" max="8" width="35.3125" customWidth="1"/>
  </cols>
  <sheetData>
    <row r="2" spans="2:9" ht="25.8" x14ac:dyDescent="0.55000000000000004">
      <c r="B2" s="120"/>
      <c r="C2" s="120"/>
      <c r="D2" s="120"/>
      <c r="E2" s="120"/>
      <c r="F2" s="120"/>
      <c r="G2" s="92"/>
      <c r="H2" s="137" t="s">
        <v>85</v>
      </c>
      <c r="I2" s="137"/>
    </row>
    <row r="3" spans="2:9" ht="25.8" x14ac:dyDescent="0.95">
      <c r="B3" s="136" t="s">
        <v>86</v>
      </c>
      <c r="C3" s="136"/>
      <c r="D3" s="136"/>
      <c r="E3" s="136"/>
      <c r="F3" s="136"/>
      <c r="G3" s="136"/>
      <c r="H3" s="136"/>
    </row>
    <row r="4" spans="2:9" ht="14.4" x14ac:dyDescent="0.55000000000000004">
      <c r="B4" s="93" t="s">
        <v>3</v>
      </c>
      <c r="C4" s="130" t="s">
        <v>87</v>
      </c>
      <c r="D4" s="94" t="s">
        <v>88</v>
      </c>
      <c r="E4" s="95" t="s">
        <v>89</v>
      </c>
      <c r="F4" s="96" t="s">
        <v>90</v>
      </c>
      <c r="G4" s="97" t="s">
        <v>91</v>
      </c>
      <c r="H4" s="131" t="s">
        <v>103</v>
      </c>
    </row>
    <row r="5" spans="2:9" ht="14.4" x14ac:dyDescent="0.55000000000000004">
      <c r="B5" s="98" t="s">
        <v>13</v>
      </c>
      <c r="C5" s="130"/>
      <c r="D5" s="99" t="s">
        <v>14</v>
      </c>
      <c r="E5" s="100" t="s">
        <v>14</v>
      </c>
      <c r="F5" s="101" t="s">
        <v>14</v>
      </c>
      <c r="G5" s="102" t="s">
        <v>15</v>
      </c>
      <c r="H5" s="131"/>
    </row>
    <row r="6" spans="2:9" ht="16.5" customHeight="1" x14ac:dyDescent="0.55000000000000004">
      <c r="B6" s="103">
        <v>0.44950000000000001</v>
      </c>
      <c r="C6" s="125" t="s">
        <v>92</v>
      </c>
      <c r="D6" s="126">
        <f>(B7-B6)*1000</f>
        <v>45.999999999999986</v>
      </c>
      <c r="E6" s="127" t="s">
        <v>93</v>
      </c>
      <c r="F6" s="128">
        <v>10.5</v>
      </c>
      <c r="G6" s="129">
        <v>124.25</v>
      </c>
      <c r="H6" s="124" t="s">
        <v>94</v>
      </c>
    </row>
    <row r="7" spans="2:9" ht="14.4" x14ac:dyDescent="0.55000000000000004">
      <c r="B7" s="104">
        <v>0.4955</v>
      </c>
      <c r="C7" s="125"/>
      <c r="D7" s="126"/>
      <c r="E7" s="127"/>
      <c r="F7" s="128"/>
      <c r="G7" s="129"/>
      <c r="H7" s="124"/>
    </row>
    <row r="8" spans="2:9" ht="14.4" x14ac:dyDescent="0.55000000000000004"/>
    <row r="1048573" ht="12.85" customHeight="1" x14ac:dyDescent="0.55000000000000004"/>
    <row r="1048574" ht="12.85" customHeight="1" x14ac:dyDescent="0.55000000000000004"/>
    <row r="1048575" ht="12.85" customHeight="1" x14ac:dyDescent="0.55000000000000004"/>
    <row r="1048576" ht="12.85" customHeight="1" x14ac:dyDescent="0.55000000000000004"/>
  </sheetData>
  <mergeCells count="11">
    <mergeCell ref="B2:F2"/>
    <mergeCell ref="H2:I2"/>
    <mergeCell ref="B3:H3"/>
    <mergeCell ref="C4:C5"/>
    <mergeCell ref="H4:H5"/>
    <mergeCell ref="H6:H7"/>
    <mergeCell ref="C6:C7"/>
    <mergeCell ref="D6:D7"/>
    <mergeCell ref="E6:E7"/>
    <mergeCell ref="F6:F7"/>
    <mergeCell ref="G6:G7"/>
  </mergeCells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2:G12"/>
  <sheetViews>
    <sheetView zoomScaleNormal="100" workbookViewId="0">
      <selection activeCell="E15" sqref="E15"/>
    </sheetView>
  </sheetViews>
  <sheetFormatPr defaultColWidth="8.68359375" defaultRowHeight="15" customHeight="1" x14ac:dyDescent="0.55000000000000004"/>
  <cols>
    <col min="2" max="2" width="10.26171875" customWidth="1"/>
    <col min="3" max="3" width="10.578125" customWidth="1"/>
  </cols>
  <sheetData>
    <row r="2" spans="2:7" ht="25.8" x14ac:dyDescent="0.55000000000000004">
      <c r="B2" s="137" t="s">
        <v>95</v>
      </c>
      <c r="C2" s="137"/>
      <c r="D2" s="137"/>
      <c r="E2" s="137" t="s">
        <v>96</v>
      </c>
      <c r="F2" s="137"/>
      <c r="G2" s="92"/>
    </row>
    <row r="3" spans="2:7" ht="25.8" x14ac:dyDescent="0.55000000000000004">
      <c r="B3" s="1"/>
      <c r="C3" s="1"/>
      <c r="D3" s="1"/>
      <c r="E3" s="1"/>
      <c r="F3" s="1"/>
      <c r="G3" s="1"/>
    </row>
    <row r="4" spans="2:7" ht="14.4" x14ac:dyDescent="0.55000000000000004">
      <c r="B4" s="134" t="s">
        <v>97</v>
      </c>
      <c r="C4" s="134" t="s">
        <v>83</v>
      </c>
      <c r="D4" s="134"/>
      <c r="E4" s="105"/>
      <c r="F4" s="105"/>
      <c r="G4" s="105"/>
    </row>
    <row r="5" spans="2:7" ht="14.4" x14ac:dyDescent="0.55000000000000004">
      <c r="B5" s="134"/>
      <c r="C5" s="134"/>
      <c r="D5" s="134"/>
      <c r="E5" s="106"/>
      <c r="F5" s="106"/>
      <c r="G5" s="106"/>
    </row>
    <row r="6" spans="2:7" ht="14.4" x14ac:dyDescent="0.55000000000000004">
      <c r="B6" s="107" t="s">
        <v>98</v>
      </c>
      <c r="C6" s="135">
        <v>112</v>
      </c>
      <c r="D6" s="135"/>
      <c r="E6" s="108"/>
      <c r="F6" s="108"/>
      <c r="G6" s="109"/>
    </row>
    <row r="7" spans="2:7" ht="14.4" x14ac:dyDescent="0.55000000000000004">
      <c r="B7" s="110" t="s">
        <v>99</v>
      </c>
      <c r="C7" s="132">
        <v>73</v>
      </c>
      <c r="D7" s="132"/>
      <c r="E7" s="108"/>
      <c r="F7" s="108"/>
      <c r="G7" s="109"/>
    </row>
    <row r="8" spans="2:7" ht="14.4" x14ac:dyDescent="0.55000000000000004">
      <c r="B8" s="111" t="s">
        <v>100</v>
      </c>
      <c r="C8" s="132">
        <v>86</v>
      </c>
      <c r="D8" s="132"/>
      <c r="E8" s="112"/>
      <c r="F8" s="112"/>
      <c r="G8" s="113"/>
    </row>
    <row r="9" spans="2:7" ht="14.4" x14ac:dyDescent="0.55000000000000004">
      <c r="B9" s="110" t="s">
        <v>101</v>
      </c>
      <c r="C9" s="132">
        <v>12</v>
      </c>
      <c r="D9" s="132"/>
    </row>
    <row r="10" spans="2:7" ht="14.4" x14ac:dyDescent="0.55000000000000004">
      <c r="B10" s="114" t="s">
        <v>102</v>
      </c>
      <c r="C10" s="133">
        <v>2</v>
      </c>
      <c r="D10" s="133"/>
    </row>
    <row r="11" spans="2:7" ht="14.4" x14ac:dyDescent="0.55000000000000004">
      <c r="B11" s="115"/>
      <c r="C11" s="116"/>
      <c r="D11" s="116"/>
      <c r="E11" s="117"/>
      <c r="F11" s="117"/>
    </row>
    <row r="12" spans="2:7" ht="14.4" x14ac:dyDescent="0.55000000000000004">
      <c r="B12" s="115"/>
      <c r="C12" s="116"/>
      <c r="D12" s="116"/>
      <c r="E12" s="117"/>
      <c r="F12" s="117"/>
    </row>
  </sheetData>
  <mergeCells count="9">
    <mergeCell ref="E2:F2"/>
    <mergeCell ref="B4:B5"/>
    <mergeCell ref="C4:D5"/>
    <mergeCell ref="C6:D6"/>
    <mergeCell ref="C7:D7"/>
    <mergeCell ref="C8:D8"/>
    <mergeCell ref="C9:D9"/>
    <mergeCell ref="C10:D10"/>
    <mergeCell ref="B2:D2"/>
  </mergeCells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305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vozovka</vt:lpstr>
      <vt:lpstr>zemní práce</vt:lpstr>
      <vt:lpstr>svodnice vody</vt:lpstr>
      <vt:lpstr>výhybna</vt:lpstr>
      <vt:lpstr>pařezy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Tichá Alena</dc:creator>
  <dc:description/>
  <cp:lastModifiedBy>Jiří Ježek</cp:lastModifiedBy>
  <cp:revision>106</cp:revision>
  <cp:lastPrinted>2020-12-29T17:44:25Z</cp:lastPrinted>
  <dcterms:created xsi:type="dcterms:W3CDTF">2020-12-29T15:01:19Z</dcterms:created>
  <dcterms:modified xsi:type="dcterms:W3CDTF">2025-09-02T05:22:36Z</dcterms:modified>
  <dc:language>cs-CZ</dc:language>
</cp:coreProperties>
</file>